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27230\Desktop\BAGERGS SOLAR\"/>
    </mc:Choice>
  </mc:AlternateContent>
  <bookViews>
    <workbookView xWindow="0" yWindow="0" windowWidth="20730" windowHeight="10530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Orçamento'!$A$1:$H$156</definedName>
    <definedName name="_xlnm.Print_Titles" localSheetId="0">'Planilha de Orçamento'!$12:$13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9" l="1"/>
  <c r="G59" i="9" l="1"/>
  <c r="G61" i="9"/>
  <c r="G62" i="9"/>
  <c r="C117" i="9" l="1"/>
  <c r="G116" i="9"/>
  <c r="G44" i="9" l="1"/>
  <c r="G45" i="9"/>
  <c r="G46" i="9"/>
  <c r="G47" i="9"/>
  <c r="G48" i="9"/>
  <c r="G49" i="9"/>
  <c r="G74" i="9" l="1"/>
  <c r="G151" i="9" l="1"/>
  <c r="G139" i="9"/>
  <c r="G136" i="9"/>
  <c r="G131" i="9"/>
  <c r="G125" i="9"/>
  <c r="G124" i="9"/>
  <c r="G123" i="9"/>
  <c r="G141" i="9"/>
  <c r="G140" i="9"/>
  <c r="G134" i="9"/>
  <c r="G133" i="9"/>
  <c r="G129" i="9"/>
  <c r="G126" i="9"/>
  <c r="G121" i="9"/>
  <c r="G119" i="9"/>
  <c r="G120" i="9"/>
  <c r="G122" i="9"/>
  <c r="G127" i="9"/>
  <c r="G128" i="9"/>
  <c r="G130" i="9"/>
  <c r="G132" i="9"/>
  <c r="G135" i="9"/>
  <c r="G137" i="9"/>
  <c r="G138" i="9"/>
  <c r="G142" i="9"/>
  <c r="G143" i="9"/>
  <c r="G144" i="9"/>
  <c r="G145" i="9"/>
  <c r="G70" i="9" l="1"/>
  <c r="G19" i="9"/>
  <c r="G76" i="9" l="1"/>
  <c r="G84" i="9"/>
  <c r="G68" i="9" l="1"/>
  <c r="E63" i="9"/>
  <c r="G51" i="9"/>
  <c r="G52" i="9"/>
  <c r="G31" i="9" l="1"/>
  <c r="G32" i="9"/>
  <c r="G33" i="9"/>
  <c r="G34" i="9"/>
  <c r="G153" i="9" l="1"/>
  <c r="G152" i="9"/>
  <c r="G150" i="9"/>
  <c r="G149" i="9"/>
  <c r="G147" i="9"/>
  <c r="G117" i="9"/>
  <c r="G115" i="9"/>
  <c r="G114" i="9"/>
  <c r="G113" i="9"/>
  <c r="G112" i="9"/>
  <c r="G91" i="9"/>
  <c r="G90" i="9"/>
  <c r="G89" i="9"/>
  <c r="G87" i="9"/>
  <c r="G85" i="9"/>
  <c r="G83" i="9"/>
  <c r="G81" i="9"/>
  <c r="G80" i="9"/>
  <c r="G78" i="9"/>
  <c r="G77" i="9"/>
  <c r="G75" i="9"/>
  <c r="G73" i="9"/>
  <c r="G72" i="9"/>
  <c r="G69" i="9"/>
  <c r="G67" i="9"/>
  <c r="G58" i="9"/>
  <c r="G57" i="9"/>
  <c r="G55" i="9"/>
  <c r="G54" i="9"/>
  <c r="G53" i="9"/>
  <c r="G43" i="9"/>
  <c r="G41" i="9"/>
  <c r="G40" i="9"/>
  <c r="G38" i="9"/>
  <c r="G37" i="9"/>
  <c r="G36" i="9"/>
  <c r="G29" i="9"/>
  <c r="G28" i="9"/>
  <c r="G27" i="9"/>
  <c r="G26" i="9"/>
  <c r="G25" i="9"/>
  <c r="G24" i="9"/>
  <c r="G22" i="9"/>
  <c r="G21" i="9"/>
  <c r="G20" i="9"/>
  <c r="G18" i="9"/>
  <c r="G17" i="9"/>
  <c r="G63" i="9" l="1"/>
  <c r="D13" i="10"/>
  <c r="D21" i="10" s="1"/>
  <c r="G109" i="9" l="1"/>
  <c r="G110" i="9"/>
  <c r="G101" i="9"/>
  <c r="G104" i="9"/>
  <c r="G103" i="9"/>
  <c r="G100" i="9"/>
  <c r="G107" i="9"/>
  <c r="G108" i="9"/>
  <c r="G106" i="9"/>
  <c r="G99" i="9"/>
  <c r="G105" i="9"/>
  <c r="G102" i="9"/>
  <c r="G92" i="9"/>
  <c r="C93" i="9"/>
  <c r="G93" i="9" l="1"/>
  <c r="C95" i="9"/>
  <c r="G95" i="9" s="1"/>
  <c r="G97" i="9" l="1"/>
  <c r="G94" i="9"/>
  <c r="C98" i="9" l="1"/>
  <c r="F154" i="9" s="1"/>
  <c r="F155" i="9" s="1"/>
  <c r="G96" i="9"/>
  <c r="G98" i="9" l="1"/>
  <c r="E154" i="9"/>
  <c r="E155" i="9" s="1"/>
  <c r="F156" i="9"/>
  <c r="G154" i="9" l="1"/>
  <c r="G155" i="9" s="1"/>
  <c r="E156" i="9"/>
  <c r="G156" i="9" l="1"/>
</calcChain>
</file>

<file path=xl/sharedStrings.xml><?xml version="1.0" encoding="utf-8"?>
<sst xmlns="http://schemas.openxmlformats.org/spreadsheetml/2006/main" count="459" uniqueCount="304">
  <si>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</si>
  <si>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</si>
  <si>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</si>
  <si>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</si>
  <si>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</si>
  <si>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</si>
  <si>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</si>
  <si>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</si>
  <si>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</si>
  <si>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</si>
  <si>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</si>
  <si>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</si>
  <si>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</si>
  <si>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</si>
  <si>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</si>
  <si>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</si>
  <si>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</si>
  <si>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</si>
  <si>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</si>
  <si>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</si>
  <si>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</si>
  <si>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</si>
  <si>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</si>
  <si>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</si>
  <si>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</si>
  <si>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</si>
  <si>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</si>
  <si>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</si>
  <si>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</si>
  <si>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</si>
  <si>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</si>
  <si>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</si>
  <si>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</si>
  <si>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</si>
  <si>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</si>
  <si>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</si>
  <si>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</si>
  <si>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</si>
  <si>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</si>
  <si>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</si>
  <si>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</si>
  <si>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</si>
  <si>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</si>
  <si>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</si>
  <si>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</si>
  <si>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</si>
  <si>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</si>
  <si>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</si>
  <si>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</si>
  <si>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</si>
  <si>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</si>
  <si>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</si>
  <si>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m²</t>
  </si>
  <si>
    <t>m³</t>
  </si>
  <si>
    <t>2.2</t>
  </si>
  <si>
    <t>x,xx</t>
  </si>
  <si>
    <t>m</t>
  </si>
  <si>
    <t>3.1</t>
  </si>
  <si>
    <t>1.3</t>
  </si>
  <si>
    <t>2.3</t>
  </si>
  <si>
    <t>2.4</t>
  </si>
  <si>
    <t>2.5</t>
  </si>
  <si>
    <t>SUBTOTAL INSTALAÇÕES ELÉTRICAS</t>
  </si>
  <si>
    <t>1.4</t>
  </si>
  <si>
    <t>1.5</t>
  </si>
  <si>
    <t>ADMINISTRAÇÃO DE OBRA</t>
  </si>
  <si>
    <t>ALVENARIAS</t>
  </si>
  <si>
    <t>IMPERMEABILIZAÇÃO</t>
  </si>
  <si>
    <t>SERRALHERIA</t>
  </si>
  <si>
    <t>PINTURA</t>
  </si>
  <si>
    <t>INSTALAÇÕES CONTRA INCÊNDIO</t>
  </si>
  <si>
    <t>ART - Anotação de Responsabilidade Técnica - Faixa 03 -  Contratos acima de R$ 15.000,01</t>
  </si>
  <si>
    <t>Andaime metálico de encaixe para trabalho em fachada de edifícios - locação mensal</t>
  </si>
  <si>
    <t>Escavação manual de valas em terra até 2m</t>
  </si>
  <si>
    <t>h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</si>
  <si>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</si>
  <si>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 xml:space="preserve"> m</t>
  </si>
  <si>
    <t>mês</t>
  </si>
  <si>
    <t>FUNDAÇÕES</t>
  </si>
  <si>
    <t>3.2</t>
  </si>
  <si>
    <t>3.3</t>
  </si>
  <si>
    <t>3.4</t>
  </si>
  <si>
    <t>4.2</t>
  </si>
  <si>
    <t>4.3</t>
  </si>
  <si>
    <t>6.7</t>
  </si>
  <si>
    <t>Impermeabilização de cobertura plana com manta asfáltica polimérica</t>
  </si>
  <si>
    <t>Emassamento de superfície, 02 demãos de massa à base de PVA</t>
  </si>
  <si>
    <t>Emassamento de superfície, 02 demãos de massa acrílica</t>
  </si>
  <si>
    <t>Fundo preparador de paredes</t>
  </si>
  <si>
    <t>Pintura de fundo selador acrílico</t>
  </si>
  <si>
    <t>cj</t>
  </si>
  <si>
    <t>2.6</t>
  </si>
  <si>
    <t>Mestre de obras com encargos complementares, em tempo integral</t>
  </si>
  <si>
    <t>2.7</t>
  </si>
  <si>
    <t>SERVIÇOS PRELIMINARES / INSTALAÇÕES PROVISÓRIAS</t>
  </si>
  <si>
    <t>Compactação manual do solo</t>
  </si>
  <si>
    <t>4.5</t>
  </si>
  <si>
    <t>8.1</t>
  </si>
  <si>
    <t>8.2</t>
  </si>
  <si>
    <t>8.3</t>
  </si>
  <si>
    <t>8.4</t>
  </si>
  <si>
    <t>8.5</t>
  </si>
  <si>
    <t>8.6</t>
  </si>
  <si>
    <t>8.7</t>
  </si>
  <si>
    <t>8.8</t>
  </si>
  <si>
    <t>2.8</t>
  </si>
  <si>
    <t>Base em concreto armado, fck 30MPa, e=16cm</t>
  </si>
  <si>
    <t>Cálculo estrutural da fundação</t>
  </si>
  <si>
    <t>Reaterro compactado de valas</t>
  </si>
  <si>
    <t>Engenheiro ou arquiteto júnior, com encargos complementares - 10 horas semanais</t>
  </si>
  <si>
    <t>8.9</t>
  </si>
  <si>
    <t>8.10</t>
  </si>
  <si>
    <t>Extintor de incêncio CO2 5B:C 6kg.</t>
  </si>
  <si>
    <t>Pintura acrílica, 02 demãos, sem emassamento sobre alvenarias internas/externas</t>
  </si>
  <si>
    <t>Preenchimento das juntas com produto elastomérico</t>
  </si>
  <si>
    <t>Placa fotoluminescente "EM CASO DE EMERGÊNCIA QUEBRE O VIDRO".</t>
  </si>
  <si>
    <t>Caminhão tipo guindaste/munck 8 toneladas</t>
  </si>
  <si>
    <t>Base em pedra, e=22cm</t>
  </si>
  <si>
    <t>Base em bloco grês, e=25cm</t>
  </si>
  <si>
    <t xml:space="preserve">Eletrocalha - Curva Horizontal 90° para eletrocalha 50x50mm </t>
  </si>
  <si>
    <t xml:space="preserve">Eletrocalha - Curva Horizontal 90° para eletrocalha 75x50mm </t>
  </si>
  <si>
    <t xml:space="preserve">Eletrocalha - Curva Vertical 90° para eletrocalha 50x50mm </t>
  </si>
  <si>
    <t xml:space="preserve">Eletrocalha - Emenda Interna "U" para eletrocalha 50x50mm </t>
  </si>
  <si>
    <t xml:space="preserve">Eletrocalha - Emenda Interna "U" para eletrocalha 75x50mm </t>
  </si>
  <si>
    <t>Eletrocalha - Mão Francesa Reforçada para eletrocalha 50mm</t>
  </si>
  <si>
    <t>Eletrocalha - Mão Francesa Reforçada para eletrocalha 75mm</t>
  </si>
  <si>
    <t>Eletrocalha - Tampa para eletrocalha 50mm</t>
  </si>
  <si>
    <t>Eletrocalha - Tampa para eletrocalha 75mm</t>
  </si>
  <si>
    <t>Eletrocalha - Te Vertical de Descida para eletrocalha 50x50mm</t>
  </si>
  <si>
    <t>Eletrocalha - Te Vertical de Descida para eletrocalha 75x50mm</t>
  </si>
  <si>
    <t>Eletrocalha - Terminal de Fechamento para eletrocalha 50mm</t>
  </si>
  <si>
    <t>Eletrocalha - Terminal de Fechamento para eletrocalha 75mm</t>
  </si>
  <si>
    <t>Eletrocalha - Chumbador rosca interna 1/4" p/fixação de eletrocalha (1,5)</t>
  </si>
  <si>
    <t>Eletrocalha - Vergalhão rosca total 1/4" p/fixação de eletrocalha (1,5)</t>
  </si>
  <si>
    <t>4.</t>
  </si>
  <si>
    <t>CAIXAS DE SAÍDA E DE PASSAGEM DIVERSAS</t>
  </si>
  <si>
    <t>Condulete de alumínio tipo C com tampa cega, roscável, 25mm (1")</t>
  </si>
  <si>
    <t>Condulete de alumínio tipo LL com tampa cega, roscável, 25mm (1")</t>
  </si>
  <si>
    <t>Condulete de alumínio tipo T com tampa cega, roscável, 25mm (1")</t>
  </si>
  <si>
    <t>8.</t>
  </si>
  <si>
    <t>8.13</t>
  </si>
  <si>
    <t>8.14</t>
  </si>
  <si>
    <t>8.15</t>
  </si>
  <si>
    <t>8.16</t>
  </si>
  <si>
    <t>8.17</t>
  </si>
  <si>
    <t>8.18</t>
  </si>
  <si>
    <t>8.19</t>
  </si>
  <si>
    <t>SERVIÇOS COMPLEMENTARES</t>
  </si>
  <si>
    <t>Atualização do projeto AS-Built após adequações com ART</t>
  </si>
  <si>
    <t>Prontuário das Instalações Elétricas - NR10</t>
  </si>
  <si>
    <t>Andaime metálico de encaixe, tipo torre - locação mensal</t>
  </si>
  <si>
    <t>Alvenaria com tijolos maciços aparentes 5x10x20cm, e=20cm, com argamassa traço 1:2:8</t>
  </si>
  <si>
    <t>Verga reta em concreto estruturado</t>
  </si>
  <si>
    <t>Regularização de base com argamassa 1:3 para impermeabilização, e=2,0cm</t>
  </si>
  <si>
    <t>Eletrocalha - Parafuso Cabeça de Lentilha com Trava p/fixação de eletrocalhas 1/4"x5/8" (4)</t>
  </si>
  <si>
    <t>Eletrocalha - Parafuso Cabeça Redonda p/fixação de eletrocalhas 1/4"x5/8" (4)</t>
  </si>
  <si>
    <t>Eletrocalha - Porcas sextavada e arruelas lisa p/fixação de eletrocalhas 1/4" (4)</t>
  </si>
  <si>
    <t>Condulete de alumínio tipo E com tampa cega, roscável, 25mm (1")</t>
  </si>
  <si>
    <t>Condulete de alumínio tipo LR com tampa cega, roscável, 25mm (1")</t>
  </si>
  <si>
    <t>Verificação e certificação final das instalações - check list</t>
  </si>
  <si>
    <t>DATA</t>
  </si>
  <si>
    <t>LOTE</t>
  </si>
  <si>
    <t>ÚNICO</t>
  </si>
  <si>
    <t>unid.</t>
  </si>
  <si>
    <t xml:space="preserve"> unid.</t>
  </si>
  <si>
    <t>Enc. Sociais - SINAPI-RS OUT/2021</t>
  </si>
  <si>
    <t>RAMAL CC</t>
  </si>
  <si>
    <t>PROTEÇÃO CA</t>
  </si>
  <si>
    <t>RAMAL CA</t>
  </si>
  <si>
    <t>ESTRUTURAS METALICAS</t>
  </si>
  <si>
    <t>Painel com estrutura de ferro cantoneira de 2"x2"x1/4" com 2,80m de altura, confeccionada em tela OTTIS, malha de 10mm, arame 14BWG e porta com estrutura de ferro cantoneira de 2"x2"x1/4" com duas folhas de 0,70mx2,10m de altura.</t>
  </si>
  <si>
    <t>Estrutura de ferro cantoneira de 2"x2"x1/4" com braçadeiras sobeniais tipo "D" e parafusos de latão</t>
  </si>
  <si>
    <r>
      <t xml:space="preserve">1. OBJETO: </t>
    </r>
    <r>
      <rPr>
        <sz val="10"/>
        <rFont val="Calibri"/>
        <family val="2"/>
        <scheme val="minor"/>
      </rPr>
      <t>ORÇAMENTO PARA SERVIÇOS DE ENGENHARIA PROJETOS SOLAR FOTOVOLTAICO</t>
    </r>
  </si>
  <si>
    <t>4.1</t>
  </si>
  <si>
    <t>6.1</t>
  </si>
  <si>
    <t>6.2</t>
  </si>
  <si>
    <t>6.3</t>
  </si>
  <si>
    <t>6.4</t>
  </si>
  <si>
    <t>6.5</t>
  </si>
  <si>
    <t>6.6</t>
  </si>
  <si>
    <t>SUBESTAÇÃO</t>
  </si>
  <si>
    <t>Cordoalha flexível equivalente a #25,0mm2</t>
  </si>
  <si>
    <t>Eletroduto de PVC rígido tipo anti-chama de 100mm envelopados em concreto.</t>
  </si>
  <si>
    <t>Eletroduto de PVC rígido curva de raio longo tipo anti-chama de 100mm.</t>
  </si>
  <si>
    <t>Eletroduto de PVC rígido tipo anti-chama de 50mm.</t>
  </si>
  <si>
    <t>Eletroduto de PVC rígido tipo anti-chama de 25mm</t>
  </si>
  <si>
    <t>Vergalhão maciço de cobre eletrolítoco de 10mm (3/8")</t>
  </si>
  <si>
    <t>Haste para aterramento em aço cobreada de 20x2500mm.</t>
  </si>
  <si>
    <t>Barramento de cobre eletrolítico retangular de 40x10mm</t>
  </si>
  <si>
    <t>QUADRO GERAL FOTOVOLTAICO</t>
  </si>
  <si>
    <t>SUBTOTAL OBRAS CIVIS</t>
  </si>
  <si>
    <t>2.1</t>
  </si>
  <si>
    <t>Cabo de cobre singelo, com isolamento para 0,6/1kV de bitola 240,0mm2</t>
  </si>
  <si>
    <t>8.20</t>
  </si>
  <si>
    <t>8.23</t>
  </si>
  <si>
    <t>8.24</t>
  </si>
  <si>
    <t>8.25</t>
  </si>
  <si>
    <t>8.26</t>
  </si>
  <si>
    <t>8.27</t>
  </si>
  <si>
    <t>Transformador trifásico, Seco de 750 kVA, classe 25kV;  MT: 25 kV - BT:800/462V;</t>
  </si>
  <si>
    <t>Placa de advertência "PERIGO DE MORTE ALTA TENSÃO"</t>
  </si>
  <si>
    <t>Estudo de proteção e seletividade</t>
  </si>
  <si>
    <t xml:space="preserve">2. </t>
  </si>
  <si>
    <r>
      <t xml:space="preserve">2. ENDEREÇO DE EXECUÇÃO/ENTREGA: </t>
    </r>
    <r>
      <rPr>
        <sz val="10"/>
        <rFont val="Calibri"/>
        <family val="2"/>
        <scheme val="minor"/>
      </rPr>
      <t>Av. Getúlio Vargas, 8201 - Porto Seco - Canoas/RS</t>
    </r>
  </si>
  <si>
    <t xml:space="preserve">9. </t>
  </si>
  <si>
    <t>9.1</t>
  </si>
  <si>
    <t>10.1</t>
  </si>
  <si>
    <t>10.2</t>
  </si>
  <si>
    <t>10.3</t>
  </si>
  <si>
    <t>7.2</t>
  </si>
  <si>
    <t>7.1</t>
  </si>
  <si>
    <t>7.3</t>
  </si>
  <si>
    <t>7.4</t>
  </si>
  <si>
    <t>7.5</t>
  </si>
  <si>
    <t>Caixa metálico para extintor de incêndio, em chapa de aço carbono cor vermelha</t>
  </si>
  <si>
    <t>2.</t>
  </si>
  <si>
    <t>Placa Solar Fotovoltaica 545WP monocristalino PERC 545 Wp, 144 células. Dimensões: 2256×1133×35 mm. Peso : 27,2 kg</t>
  </si>
  <si>
    <t>Estrutura metálica de suporte do sistema de placas fotovoltaicas, instalada sobre o telhado. Dimensionamento de 04 placas por estruturas</t>
  </si>
  <si>
    <t xml:space="preserve">Inversor Solar Fotovoltaico Conectado na Rede, Trifásico Potência 100 KW - 800V 6 MPPT </t>
  </si>
  <si>
    <t>Tapete de borracha de 0,60x0,60cm, classe 25kV.</t>
  </si>
  <si>
    <t>Para-raio polimérico 25kV - 12kA</t>
  </si>
  <si>
    <t>3.</t>
  </si>
  <si>
    <t>Caixa de inspeção de aterramento, circular,em polietileno,Diâmetro interno = 0,3m</t>
  </si>
  <si>
    <t>Disjuntor tripolar 100A Isol. 1.150 Vca CORRENTE INTERRUPÇÃO 45KA</t>
  </si>
  <si>
    <t>Grampo metálico tipo U para haste de aterramento até 5/8", condutor 25 mm²</t>
  </si>
  <si>
    <t>Parafuso zincado, autobrocante, flandeado 4,2x19"</t>
  </si>
  <si>
    <t>ELETROCALHA</t>
  </si>
  <si>
    <t>Cabo de cobre isolado #50m², Classe 2, isolado em composto termofixo (XLPE) 90 ºC, para RAMAL COLETOR CA - NBR 7285 da ABNT e NBR NM - 280 da ABNT/Mercosul.</t>
  </si>
  <si>
    <t>Cabo de cobre isolado #35m², Classe 2, isolado em composto termofixo (XLPE) 90 ºC, para RAMAL COLETOR CA- NBR 7285 da ABNT e NBR NM - 280 da ABNT/Mercosul.</t>
  </si>
  <si>
    <t>Cabo de cobre flexível isolado #6mm² isolação 1,8kV PRETO - para RAMAL CC</t>
  </si>
  <si>
    <t>Cabo de cobre flexível isolado #6mm² isolação 1,8kV VERMELHO - para RAMAL CC</t>
  </si>
  <si>
    <t>Borne universal passante auto extinguivel para trilho DIN, para conexão de condutor até 16mm²</t>
  </si>
  <si>
    <t>Tramite junto a Concessionária de energia visando a conexão com a rede externa</t>
  </si>
  <si>
    <t>10.4</t>
  </si>
  <si>
    <t>10.5</t>
  </si>
  <si>
    <t>EQUIPAMENTOS FOTOVOLTAICOS</t>
  </si>
  <si>
    <t xml:space="preserve">Elo Fusível TIPO HH </t>
  </si>
  <si>
    <t>5.</t>
  </si>
  <si>
    <t>6.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</si>
  <si>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</si>
  <si>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</si>
  <si>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</si>
  <si>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</si>
  <si>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</si>
  <si>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</si>
  <si>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</si>
  <si>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</si>
  <si>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</si>
  <si>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</si>
  <si>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</si>
  <si>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</si>
  <si>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</si>
  <si>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</si>
  <si>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</si>
  <si>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7.</t>
  </si>
  <si>
    <t>7.6</t>
  </si>
  <si>
    <t>Eletrocalha em aço galvanizado a fogo, chapa #18, tipo C, seção (50x50)mm.</t>
  </si>
  <si>
    <t>Eletrocalha em aço galvanizado a fogo, chapa #18, tipo C, seção (75x50)mm.</t>
  </si>
  <si>
    <t>Chave seccionadora tripolar 400A-25kV, com comando simultâneo para as tres fases aterrada</t>
  </si>
  <si>
    <t>Tampa de ferro xadrez (esp.8mm) para canaleta de passagem dos cabos.</t>
  </si>
  <si>
    <t xml:space="preserve">Estrutura de ferro cantoneira de 2"x2"x1/4" para sustentar a chave seccionadora com estrutura para aterramento das cordoalhas diretamente aterrado </t>
  </si>
  <si>
    <t>Janela metálica em chapa 14USG, de 1000x1000mm, padrão RGE</t>
  </si>
  <si>
    <t>Janela metálica em chapa 14USG, de 1500x2000mm, padrão RGE</t>
  </si>
  <si>
    <t>8.11</t>
  </si>
  <si>
    <t>8.12</t>
  </si>
  <si>
    <t>8.21</t>
  </si>
  <si>
    <t>Cabo de cobre flexível isolado #16mm² isolação 1,8kV VERDE - para RAMAL CC</t>
  </si>
  <si>
    <t>Caixa para Quadro de distribução CA em chapa metálica 50x40x20cm</t>
  </si>
  <si>
    <t>10.</t>
  </si>
  <si>
    <t>Quadro Geral Fotovoltaico de SOBREPOR montado em caixa de comando com dimensões mínimas de 1600x1200x400mm, com barramento para disjuntor caixa moldada e disjuntores 1.150 Vca</t>
  </si>
  <si>
    <t>Plano de Gerenciamento de Resíduos da Construção Civil</t>
  </si>
  <si>
    <t>Transporte de conteiners para destinação e descarte dos resíduos produzidos na construção</t>
  </si>
  <si>
    <t>1.6</t>
  </si>
  <si>
    <t>9.2</t>
  </si>
  <si>
    <t>SUSTENTABILIDADE</t>
  </si>
  <si>
    <t>Porta metálica em chapa 14USG, com duas folhas de 0,80m e 2,10m da altura, padrão RGE</t>
  </si>
  <si>
    <t>INSTALAÇÕES SISTEMA SOLAR FOTOVOLTAICO</t>
  </si>
  <si>
    <t>II</t>
  </si>
  <si>
    <t>Acessórios diversos (Conectores, parafusos, porcas, buchas, arruelas, abraçadeiras, etc) para instalação e montagem de  eletrocalhas.</t>
  </si>
  <si>
    <t>br</t>
  </si>
  <si>
    <t>Eletroduto Rígido com proteção UV 25mm</t>
  </si>
  <si>
    <t>Cabo de cobre singelo bitola 95,0mm2, isolo, aterramento do neutro do transformador e carcaça.</t>
  </si>
  <si>
    <t>Cabo de cobre nú de bitola 35,0mm2, aterramento das partes metálicas da subestação.</t>
  </si>
  <si>
    <t>Cabo de cobre nú de bitola 95,0mm2. (aterramento).</t>
  </si>
  <si>
    <t>Chave fim de curso, atua o disjuntor geral quando a seccionadora é aberta.</t>
  </si>
  <si>
    <t>Placa de advertência "NÃO ABRA A CHAVE COM CARGA".</t>
  </si>
  <si>
    <t>Placa de advertência "UTILIZAR TAPETE E LUVAS DE BORRACHA Á ACIONAR A CHAVE".</t>
  </si>
  <si>
    <t>Bloco Autonomo de emergencia com autonomia para 2h.</t>
  </si>
  <si>
    <t xml:space="preserve">Conjunto de embutir em caixa 100x50mm, composto por um interruptor duplo mais uma tomada </t>
  </si>
  <si>
    <t>Destinação de resíduos, entrega de manifesto de transporte e recibo de empresa licenciada</t>
  </si>
  <si>
    <t>Chave seccionadora tripolar de 400A-25kV, completa com alavanca, punho, prolongador e aterramento</t>
  </si>
  <si>
    <t>9.</t>
  </si>
  <si>
    <t>cx.</t>
  </si>
  <si>
    <t xml:space="preserve">Administração da obra direta no local </t>
  </si>
  <si>
    <t>Tampa Condulete Estampada cega 25mm (1")</t>
  </si>
  <si>
    <t>Terminal termocontrátil - uso interno - Para cabo de #50,0mm2 - 15/25kV.</t>
  </si>
  <si>
    <t>Terminal termocontrátil - uso externo - Para cabo de #50,0mm2 - 15/25kV.</t>
  </si>
  <si>
    <t>Cabo de cobre singelo de bitola 50,0mm2, com isolamento para 15/25kV (depende do projeto do ramal de entrada)</t>
  </si>
  <si>
    <t>Conector MC4 STAUBLI acoplador MACHO/FEMEA (PAR)</t>
  </si>
  <si>
    <t>Projeto Executivo civil Subestação Fotovoltaica</t>
  </si>
  <si>
    <t>CIVIL + ELÉTRICA TOTAL GERAL</t>
  </si>
  <si>
    <t>8.22</t>
  </si>
  <si>
    <r>
      <t>3. PRAZO DE EXECUÇÃO/ENTREGA: 5</t>
    </r>
    <r>
      <rPr>
        <sz val="10"/>
        <rFont val="Calibri"/>
        <family val="2"/>
        <scheme val="minor"/>
      </rPr>
      <t>0 dias corridos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</si>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</sst>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[Red]#,##0.00"/>
    <numFmt numFmtId="166" formatCode="* #,##0.00\ ;\-* #,##0.00\ ;* \-#\ ;@\ "/>
    <numFmt numFmtId="167" formatCode="#,##0.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6" fontId="17" fillId="0" borderId="0" applyBorder="0" applyProtection="0"/>
    <xf numFmtId="43" fontId="14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6" xfId="0" applyFont="1" applyFill="1" applyBorder="1" applyAlignment="1" applyProtection="1">
      <alignment horizontal="right" vertical="center" wrapText="1"/>
      <protection hidden="1"/>
    </xf>
    <xf numFmtId="165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7" xfId="0" applyNumberFormat="1" applyFont="1" applyFill="1" applyBorder="1" applyAlignment="1" applyProtection="1">
      <alignment horizontal="left" vertical="center" wrapText="1"/>
      <protection hidden="1"/>
    </xf>
    <xf numFmtId="165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right" vertical="center" wrapText="1"/>
      <protection hidden="1"/>
    </xf>
    <xf numFmtId="4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11" xfId="0" applyNumberFormat="1" applyFont="1" applyFill="1" applyBorder="1" applyAlignment="1" applyProtection="1">
      <alignment horizontal="right" vertical="center" wrapText="1"/>
      <protection hidden="1"/>
    </xf>
    <xf numFmtId="4" fontId="13" fillId="2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0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9" xfId="0" applyNumberFormat="1" applyFont="1" applyFill="1" applyBorder="1" applyAlignment="1" applyProtection="1">
      <alignment horizontal="right" vertical="center" wrapText="1"/>
      <protection hidden="1"/>
    </xf>
    <xf numFmtId="0" fontId="13" fillId="2" borderId="13" xfId="0" applyNumberFormat="1" applyFont="1" applyFill="1" applyBorder="1" applyAlignment="1" applyProtection="1">
      <alignment horizontal="right" vertical="center" wrapText="1"/>
      <protection hidden="1"/>
    </xf>
    <xf numFmtId="0" fontId="13" fillId="2" borderId="13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2" xfId="0" applyNumberFormat="1" applyFont="1" applyFill="1" applyBorder="1" applyAlignment="1" applyProtection="1">
      <alignment horizontal="left" vertical="top" wrapText="1"/>
      <protection hidden="1"/>
    </xf>
    <xf numFmtId="1" fontId="8" fillId="2" borderId="12" xfId="0" applyNumberFormat="1" applyFont="1" applyFill="1" applyBorder="1" applyAlignment="1" applyProtection="1">
      <alignment horizontal="right" vertical="top" wrapText="1"/>
      <protection hidden="1"/>
    </xf>
    <xf numFmtId="1" fontId="8" fillId="2" borderId="7" xfId="0" applyNumberFormat="1" applyFont="1" applyFill="1" applyBorder="1" applyAlignment="1" applyProtection="1">
      <alignment horizontal="right" vertical="top" wrapText="1"/>
      <protection hidden="1"/>
    </xf>
    <xf numFmtId="1" fontId="25" fillId="2" borderId="7" xfId="0" applyNumberFormat="1" applyFont="1" applyFill="1" applyBorder="1" applyAlignment="1" applyProtection="1">
      <alignment horizontal="right" vertical="top" wrapText="1"/>
      <protection hidden="1"/>
    </xf>
    <xf numFmtId="0" fontId="25" fillId="2" borderId="7" xfId="0" applyFont="1" applyFill="1" applyBorder="1" applyAlignment="1" applyProtection="1">
      <alignment vertical="top" wrapText="1"/>
      <protection hidden="1"/>
    </xf>
    <xf numFmtId="1" fontId="8" fillId="0" borderId="12" xfId="0" applyNumberFormat="1" applyFont="1" applyFill="1" applyBorder="1" applyAlignment="1" applyProtection="1">
      <alignment horizontal="left" vertical="top" wrapText="1"/>
      <protection hidden="1"/>
    </xf>
    <xf numFmtId="4" fontId="6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13" fillId="4" borderId="6" xfId="0" applyNumberFormat="1" applyFont="1" applyFill="1" applyBorder="1" applyAlignment="1" applyProtection="1">
      <alignment vertical="center" wrapText="1"/>
      <protection hidden="1"/>
    </xf>
    <xf numFmtId="49" fontId="13" fillId="4" borderId="0" xfId="0" applyNumberFormat="1" applyFont="1" applyFill="1" applyBorder="1" applyAlignment="1" applyProtection="1">
      <alignment vertical="center" wrapText="1"/>
      <protection hidden="1"/>
    </xf>
    <xf numFmtId="49" fontId="12" fillId="4" borderId="0" xfId="0" applyNumberFormat="1" applyFont="1" applyFill="1" applyAlignment="1" applyProtection="1">
      <alignment vertical="center" wrapText="1"/>
      <protection hidden="1"/>
    </xf>
    <xf numFmtId="49" fontId="13" fillId="4" borderId="11" xfId="0" applyNumberFormat="1" applyFont="1" applyFill="1" applyBorder="1" applyAlignment="1" applyProtection="1">
      <alignment vertical="center" wrapText="1"/>
      <protection hidden="1"/>
    </xf>
    <xf numFmtId="49" fontId="12" fillId="4" borderId="7" xfId="0" applyNumberFormat="1" applyFont="1" applyFill="1" applyBorder="1" applyAlignment="1" applyProtection="1">
      <alignment vertical="center" wrapText="1"/>
      <protection hidden="1"/>
    </xf>
    <xf numFmtId="49" fontId="12" fillId="4" borderId="14" xfId="0" applyNumberFormat="1" applyFont="1" applyFill="1" applyBorder="1" applyAlignment="1" applyProtection="1">
      <alignment vertical="center" wrapText="1"/>
      <protection hidden="1"/>
    </xf>
    <xf numFmtId="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justify" vertical="center" wrapText="1"/>
      <protection hidden="1"/>
    </xf>
    <xf numFmtId="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17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17" fillId="0" borderId="2" xfId="11" applyFont="1" applyBorder="1" applyAlignment="1" applyProtection="1">
      <alignment vertical="center"/>
      <protection hidden="1"/>
    </xf>
    <xf numFmtId="0" fontId="20" fillId="0" borderId="2" xfId="11" applyFont="1" applyBorder="1" applyAlignment="1" applyProtection="1">
      <alignment vertical="center"/>
      <protection hidden="1"/>
    </xf>
    <xf numFmtId="0" fontId="18" fillId="0" borderId="0" xfId="11" applyFont="1" applyBorder="1" applyAlignment="1" applyProtection="1">
      <alignment horizontal="justify" vertical="center" wrapText="1"/>
      <protection hidden="1"/>
    </xf>
    <xf numFmtId="0" fontId="19" fillId="0" borderId="0" xfId="11" applyFont="1" applyFill="1" applyBorder="1" applyAlignment="1" applyProtection="1">
      <alignment horizontal="center" vertical="center" wrapText="1"/>
      <protection hidden="1"/>
    </xf>
    <xf numFmtId="0" fontId="17" fillId="0" borderId="0" xfId="11" applyFont="1" applyFill="1" applyBorder="1" applyAlignment="1" applyProtection="1">
      <alignment vertical="center"/>
      <protection hidden="1"/>
    </xf>
    <xf numFmtId="0" fontId="17" fillId="0" borderId="1" xfId="11" applyFont="1" applyFill="1" applyBorder="1" applyAlignment="1" applyProtection="1">
      <alignment vertical="center"/>
      <protection hidden="1"/>
    </xf>
    <xf numFmtId="0" fontId="20" fillId="0" borderId="0" xfId="11" applyFont="1" applyFill="1" applyBorder="1" applyAlignment="1" applyProtection="1">
      <alignment vertical="center"/>
      <protection hidden="1"/>
    </xf>
    <xf numFmtId="4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2" xfId="0" applyNumberFormat="1" applyFont="1" applyFill="1" applyBorder="1" applyAlignment="1" applyProtection="1">
      <alignment vertical="center" wrapText="1"/>
      <protection hidden="1"/>
    </xf>
    <xf numFmtId="49" fontId="12" fillId="4" borderId="12" xfId="0" applyNumberFormat="1" applyFont="1" applyFill="1" applyBorder="1" applyAlignment="1" applyProtection="1">
      <alignment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1" fontId="2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4" fontId="25" fillId="2" borderId="22" xfId="0" applyNumberFormat="1" applyFont="1" applyFill="1" applyBorder="1" applyAlignment="1" applyProtection="1">
      <alignment horizontal="right" vertical="center" wrapText="1"/>
      <protection hidden="1"/>
    </xf>
    <xf numFmtId="4" fontId="25" fillId="2" borderId="7" xfId="14" applyNumberFormat="1" applyFont="1" applyFill="1" applyBorder="1" applyAlignment="1" applyProtection="1">
      <alignment horizontal="right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3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0" xfId="10" applyFont="1" applyFill="1" applyAlignment="1" applyProtection="1">
      <alignment horizontal="center" vertical="center" wrapText="1"/>
      <protection hidden="1"/>
    </xf>
    <xf numFmtId="4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7" xfId="0" applyNumberFormat="1" applyFont="1" applyFill="1" applyBorder="1" applyAlignment="1" applyProtection="1">
      <alignment horizontal="right" vertical="top" wrapText="1"/>
      <protection hidden="1"/>
    </xf>
    <xf numFmtId="17" fontId="12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4" xfId="0" applyNumberFormat="1" applyFont="1" applyFill="1" applyBorder="1" applyAlignment="1" applyProtection="1">
      <alignment horizontal="right" vertical="top" wrapText="1"/>
      <protection hidden="1"/>
    </xf>
    <xf numFmtId="1" fontId="8" fillId="0" borderId="14" xfId="0" applyNumberFormat="1" applyFont="1" applyFill="1" applyBorder="1" applyAlignment="1" applyProtection="1">
      <alignment horizontal="left" vertical="top" wrapText="1"/>
      <protection hidden="1"/>
    </xf>
    <xf numFmtId="4" fontId="6" fillId="2" borderId="7" xfId="0" applyNumberFormat="1" applyFont="1" applyFill="1" applyBorder="1" applyAlignment="1" applyProtection="1">
      <alignment horizontal="right" vertical="top" wrapText="1"/>
      <protection hidden="1"/>
    </xf>
    <xf numFmtId="2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27" xfId="0" applyNumberFormat="1" applyFont="1" applyFill="1" applyBorder="1" applyAlignment="1" applyProtection="1">
      <alignment horizontal="right" vertical="top" wrapText="1"/>
      <protection hidden="1"/>
    </xf>
    <xf numFmtId="43" fontId="8" fillId="2" borderId="23" xfId="14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4" fontId="6" fillId="2" borderId="19" xfId="0" applyNumberFormat="1" applyFont="1" applyFill="1" applyBorder="1" applyAlignment="1" applyProtection="1">
      <alignment horizontal="right" vertical="center"/>
      <protection hidden="1"/>
    </xf>
    <xf numFmtId="4" fontId="6" fillId="2" borderId="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167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49" fontId="6" fillId="4" borderId="0" xfId="0" applyNumberFormat="1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4" fontId="12" fillId="0" borderId="0" xfId="0" applyNumberFormat="1" applyFont="1" applyFill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49" fontId="10" fillId="4" borderId="0" xfId="0" applyNumberFormat="1" applyFont="1" applyFill="1" applyBorder="1" applyAlignment="1" applyProtection="1">
      <alignment vertical="center" wrapText="1"/>
      <protection hidden="1"/>
    </xf>
    <xf numFmtId="49" fontId="1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right" vertical="center" wrapText="1"/>
      <protection hidden="1"/>
    </xf>
    <xf numFmtId="0" fontId="13" fillId="2" borderId="15" xfId="0" applyFont="1" applyFill="1" applyBorder="1" applyAlignment="1" applyProtection="1">
      <alignment horizontal="righ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4" fontId="13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1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 applyProtection="1">
      <alignment horizontal="center" vertical="center"/>
      <protection hidden="1"/>
    </xf>
    <xf numFmtId="0" fontId="18" fillId="0" borderId="0" xfId="11" applyFont="1" applyBorder="1" applyAlignment="1" applyProtection="1">
      <alignment horizontal="justify" vertical="center"/>
      <protection hidden="1"/>
    </xf>
    <xf numFmtId="0" fontId="18" fillId="0" borderId="3" xfId="11" applyFont="1" applyBorder="1" applyAlignment="1" applyProtection="1">
      <alignment horizontal="justify" vertical="center" wrapText="1"/>
      <protection hidden="1"/>
    </xf>
    <xf numFmtId="0" fontId="18" fillId="0" borderId="0" xfId="11" applyFont="1" applyBorder="1" applyAlignment="1" applyProtection="1">
      <alignment horizontal="justify" vertical="center" wrapText="1"/>
      <protection hidden="1"/>
    </xf>
    <xf numFmtId="0" fontId="18" fillId="0" borderId="4" xfId="11" applyFont="1" applyBorder="1" applyAlignment="1" applyProtection="1">
      <alignment horizontal="justify"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4" fontId="8" fillId="2" borderId="12" xfId="0" applyNumberFormat="1" applyFont="1" applyFill="1" applyBorder="1" applyAlignment="1" applyProtection="1">
      <alignment vertical="center" wrapText="1"/>
      <protection locked="0"/>
    </xf>
  </cellXfs>
  <cellStyles count="16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5"/>
    <cellStyle name="Normal 5 2" xfId="6"/>
    <cellStyle name="Porcentagem" xfId="10" builtinId="5"/>
    <cellStyle name="Porcentagem 2" xfId="12"/>
    <cellStyle name="TableStyleLight1" xfId="13"/>
    <cellStyle name="Vírgula" xfId="14" builtinId="3"/>
    <cellStyle name="Vírgula 2" xfId="7"/>
    <cellStyle name="Vírgula 3" xfId="8"/>
    <cellStyle name="Vírgula 4" xfId="9"/>
  </cellStyles>
  <dxfs count="5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73"/>
  <sheetViews>
    <sheetView showGridLines="0" tabSelected="1" showRuler="0" view="pageLayout" zoomScale="110" zoomScaleNormal="100" zoomScaleSheetLayoutView="100" zoomScalePageLayoutView="110" workbookViewId="0">
      <selection activeCell="B9" sqref="B9"/>
    </sheetView>
  </sheetViews>
  <sheetFormatPr defaultColWidth="9.42578125" defaultRowHeight="15" x14ac:dyDescent="0.2"/>
  <cols>
    <col min="1" max="1" width="12.7109375" style="13" customWidth="1"/>
    <col min="2" max="2" width="76" style="14" customWidth="1"/>
    <col min="3" max="3" width="9.7109375" style="15" customWidth="1"/>
    <col min="4" max="4" width="5.7109375" style="16" bestFit="1" customWidth="1"/>
    <col min="5" max="5" width="12.5703125" style="17" customWidth="1"/>
    <col min="6" max="6" width="12.7109375" style="17" customWidth="1"/>
    <col min="7" max="7" width="12.28515625" style="17" bestFit="1" customWidth="1"/>
    <col min="8" max="8" width="6.7109375" style="85" hidden="1" customWidth="1"/>
    <col min="9" max="229" width="11.42578125" style="6" customWidth="1"/>
    <col min="230" max="230" width="56.28515625" style="6" customWidth="1"/>
    <col min="231" max="16384" width="9.42578125" style="6"/>
  </cols>
  <sheetData>
    <row r="1" spans="1:238" x14ac:dyDescent="0.2">
      <c r="E1" s="141"/>
      <c r="F1" s="141"/>
      <c r="G1" s="141"/>
    </row>
    <row r="2" spans="1:238" ht="15" customHeight="1" x14ac:dyDescent="0.2">
      <c r="A2" s="145" t="s">
        <v>16</v>
      </c>
      <c r="B2" s="145"/>
      <c r="C2" s="145"/>
      <c r="D2" s="145"/>
      <c r="E2" s="145"/>
      <c r="F2" s="145"/>
      <c r="G2" s="145"/>
      <c r="H2" s="143"/>
    </row>
    <row r="3" spans="1:238" ht="15" customHeight="1" x14ac:dyDescent="0.2">
      <c r="A3" s="145"/>
      <c r="B3" s="145"/>
      <c r="C3" s="145"/>
      <c r="D3" s="145"/>
      <c r="E3" s="145"/>
      <c r="F3" s="145"/>
      <c r="G3" s="145"/>
      <c r="H3" s="143"/>
    </row>
    <row r="4" spans="1:238" ht="15" customHeight="1" x14ac:dyDescent="0.2">
      <c r="A4" s="147" t="s">
        <v>172</v>
      </c>
      <c r="B4" s="147"/>
      <c r="C4" s="147"/>
      <c r="D4" s="147"/>
      <c r="E4" s="149" t="s">
        <v>15</v>
      </c>
      <c r="F4" s="149"/>
      <c r="G4" s="55">
        <v>0.25</v>
      </c>
      <c r="H4" s="143"/>
    </row>
    <row r="5" spans="1:238" ht="24" customHeight="1" x14ac:dyDescent="0.2">
      <c r="A5" s="148" t="s">
        <v>203</v>
      </c>
      <c r="B5" s="148"/>
      <c r="C5" s="148"/>
      <c r="D5" s="148"/>
      <c r="E5" s="149" t="s">
        <v>165</v>
      </c>
      <c r="F5" s="149"/>
      <c r="G5" s="55">
        <v>1.1122000000000001</v>
      </c>
      <c r="H5" s="143"/>
    </row>
    <row r="6" spans="1:238" ht="14.45" customHeight="1" x14ac:dyDescent="0.2">
      <c r="A6" s="148" t="s">
        <v>302</v>
      </c>
      <c r="B6" s="148"/>
      <c r="C6" s="148"/>
      <c r="D6" s="148"/>
      <c r="E6" s="149" t="s">
        <v>8</v>
      </c>
      <c r="F6" s="149"/>
      <c r="G6" s="56"/>
      <c r="H6" s="138"/>
    </row>
    <row r="7" spans="1:238" ht="15.75" thickBot="1" x14ac:dyDescent="0.25">
      <c r="A7" s="148"/>
      <c r="B7" s="148"/>
      <c r="C7" s="148"/>
      <c r="D7" s="148"/>
      <c r="E7" s="57"/>
      <c r="F7" s="57"/>
      <c r="G7" s="75"/>
      <c r="H7" s="84"/>
    </row>
    <row r="8" spans="1:238" s="8" customFormat="1" ht="14.25" customHeight="1" thickBot="1" x14ac:dyDescent="0.25">
      <c r="A8" s="150" t="s">
        <v>18</v>
      </c>
      <c r="B8" s="150"/>
      <c r="C8" s="150"/>
      <c r="D8" s="150"/>
      <c r="E8" s="150"/>
      <c r="F8" s="150"/>
      <c r="G8" s="150"/>
      <c r="H8" s="8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</row>
    <row r="9" spans="1:238" s="11" customFormat="1" ht="21.75" customHeight="1" x14ac:dyDescent="0.2">
      <c r="A9" s="58" t="s">
        <v>6</v>
      </c>
      <c r="B9" s="137" t="s">
        <v>303</v>
      </c>
      <c r="C9" s="58" t="s">
        <v>7</v>
      </c>
      <c r="D9" s="142"/>
      <c r="E9" s="142"/>
      <c r="F9" s="58" t="s">
        <v>12</v>
      </c>
      <c r="G9" s="137"/>
      <c r="H9" s="84"/>
      <c r="I9" s="10"/>
      <c r="J9" s="9"/>
      <c r="K9" s="9"/>
      <c r="L9" s="9"/>
      <c r="M9" s="9"/>
      <c r="N9" s="9"/>
      <c r="O9" s="9"/>
      <c r="P9" s="9"/>
      <c r="Q9" s="10"/>
      <c r="R9" s="9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  <c r="AG9" s="10"/>
      <c r="AH9" s="9"/>
      <c r="AI9" s="9"/>
      <c r="AJ9" s="9"/>
      <c r="AK9" s="9"/>
      <c r="AL9" s="9"/>
      <c r="AM9" s="9"/>
      <c r="AN9" s="9"/>
      <c r="AO9" s="10"/>
      <c r="AP9" s="9"/>
      <c r="AQ9" s="9"/>
      <c r="AR9" s="9"/>
      <c r="AS9" s="9"/>
      <c r="AT9" s="9"/>
      <c r="AU9" s="9"/>
      <c r="AV9" s="9"/>
      <c r="AW9" s="10"/>
      <c r="AX9" s="9"/>
      <c r="AY9" s="9"/>
      <c r="AZ9" s="9"/>
      <c r="BA9" s="9"/>
      <c r="BB9" s="9"/>
      <c r="BC9" s="9"/>
      <c r="BD9" s="9"/>
      <c r="BE9" s="10"/>
      <c r="BF9" s="9"/>
      <c r="BG9" s="9"/>
      <c r="BH9" s="9"/>
      <c r="BI9" s="9"/>
      <c r="BJ9" s="9"/>
      <c r="BK9" s="9"/>
      <c r="BL9" s="9"/>
      <c r="BM9" s="10"/>
      <c r="BN9" s="9"/>
      <c r="BO9" s="9"/>
      <c r="BP9" s="9"/>
      <c r="BQ9" s="9"/>
      <c r="BR9" s="9"/>
      <c r="BS9" s="9"/>
      <c r="BT9" s="9"/>
      <c r="BU9" s="10"/>
      <c r="BV9" s="9"/>
      <c r="BW9" s="9"/>
      <c r="BX9" s="9"/>
      <c r="BY9" s="9"/>
      <c r="BZ9" s="9"/>
      <c r="CA9" s="9"/>
      <c r="CB9" s="9"/>
      <c r="CC9" s="10"/>
      <c r="CD9" s="9"/>
      <c r="CE9" s="9"/>
      <c r="CF9" s="9"/>
      <c r="CG9" s="9"/>
      <c r="CH9" s="9"/>
      <c r="CI9" s="9"/>
      <c r="CJ9" s="9"/>
      <c r="CK9" s="10"/>
      <c r="CL9" s="9"/>
      <c r="CM9" s="9"/>
      <c r="CN9" s="9"/>
      <c r="CO9" s="9"/>
      <c r="CP9" s="9"/>
      <c r="CQ9" s="9"/>
      <c r="CR9" s="9"/>
      <c r="CS9" s="10"/>
      <c r="CT9" s="9"/>
      <c r="CU9" s="9"/>
      <c r="CV9" s="9"/>
      <c r="CW9" s="9"/>
      <c r="CX9" s="9"/>
      <c r="CY9" s="9"/>
      <c r="CZ9" s="9"/>
      <c r="DA9" s="10"/>
      <c r="DB9" s="9"/>
      <c r="DC9" s="9"/>
      <c r="DD9" s="9"/>
      <c r="DE9" s="9"/>
      <c r="DF9" s="9"/>
      <c r="DG9" s="9"/>
      <c r="DH9" s="9"/>
      <c r="DI9" s="10"/>
      <c r="DJ9" s="9"/>
      <c r="DK9" s="9"/>
      <c r="DL9" s="9"/>
      <c r="DM9" s="9"/>
      <c r="DN9" s="9"/>
      <c r="DO9" s="9"/>
      <c r="DP9" s="9"/>
      <c r="DQ9" s="10"/>
      <c r="DR9" s="9"/>
      <c r="DS9" s="9"/>
      <c r="DT9" s="9"/>
      <c r="DU9" s="9"/>
      <c r="DV9" s="9"/>
      <c r="DW9" s="9"/>
      <c r="DX9" s="9"/>
      <c r="DY9" s="10"/>
      <c r="DZ9" s="9"/>
      <c r="EA9" s="9"/>
      <c r="EB9" s="9"/>
      <c r="EC9" s="9"/>
      <c r="ED9" s="9"/>
      <c r="EE9" s="9"/>
      <c r="EF9" s="9"/>
      <c r="EG9" s="10"/>
      <c r="EH9" s="9"/>
      <c r="EI9" s="9"/>
      <c r="EJ9" s="9"/>
      <c r="EK9" s="9"/>
      <c r="EL9" s="9"/>
      <c r="EM9" s="9"/>
      <c r="EN9" s="9"/>
      <c r="EO9" s="10"/>
      <c r="EP9" s="9"/>
      <c r="EQ9" s="9"/>
      <c r="ER9" s="9"/>
      <c r="ES9" s="9"/>
      <c r="ET9" s="9"/>
      <c r="EU9" s="9"/>
      <c r="EV9" s="9"/>
      <c r="EW9" s="10"/>
      <c r="EX9" s="9"/>
      <c r="EY9" s="9"/>
      <c r="EZ9" s="9"/>
      <c r="FA9" s="9"/>
      <c r="FB9" s="9"/>
      <c r="FC9" s="9"/>
      <c r="FD9" s="9"/>
      <c r="FE9" s="10"/>
      <c r="FF9" s="9"/>
      <c r="FG9" s="9"/>
      <c r="FH9" s="9"/>
      <c r="FI9" s="9"/>
      <c r="FJ9" s="9"/>
      <c r="FK9" s="9"/>
      <c r="FL9" s="9"/>
      <c r="FM9" s="10"/>
      <c r="FN9" s="9"/>
      <c r="FO9" s="9"/>
      <c r="FP9" s="9"/>
      <c r="FQ9" s="9"/>
      <c r="FR9" s="9"/>
      <c r="FS9" s="9"/>
      <c r="FT9" s="9"/>
      <c r="FU9" s="10"/>
      <c r="FV9" s="9"/>
      <c r="FW9" s="9"/>
      <c r="FX9" s="9"/>
      <c r="FY9" s="9"/>
      <c r="FZ9" s="9"/>
      <c r="GA9" s="9"/>
      <c r="GB9" s="9"/>
      <c r="GC9" s="10"/>
      <c r="GD9" s="9"/>
      <c r="GE9" s="9"/>
      <c r="GF9" s="9"/>
      <c r="GG9" s="9"/>
      <c r="GH9" s="9"/>
      <c r="GI9" s="9"/>
      <c r="GJ9" s="9"/>
      <c r="GK9" s="10"/>
      <c r="GL9" s="9"/>
      <c r="GM9" s="9"/>
      <c r="GN9" s="9"/>
      <c r="GO9" s="9"/>
      <c r="GP9" s="9"/>
      <c r="GQ9" s="9"/>
      <c r="GR9" s="9"/>
      <c r="GS9" s="10"/>
      <c r="GT9" s="9"/>
      <c r="GU9" s="9"/>
      <c r="GV9" s="9"/>
      <c r="GW9" s="9"/>
      <c r="GX9" s="9"/>
      <c r="GY9" s="9"/>
      <c r="GZ9" s="9"/>
      <c r="HA9" s="10"/>
      <c r="HB9" s="9"/>
      <c r="HC9" s="9"/>
      <c r="HD9" s="9"/>
      <c r="HE9" s="9"/>
      <c r="HF9" s="9"/>
      <c r="HG9" s="9"/>
      <c r="HH9" s="9"/>
      <c r="HI9" s="10"/>
      <c r="HJ9" s="9"/>
      <c r="HK9" s="9"/>
      <c r="HL9" s="9"/>
      <c r="HM9" s="9"/>
      <c r="HN9" s="9"/>
      <c r="HO9" s="9"/>
      <c r="HP9" s="9"/>
      <c r="HQ9" s="10"/>
      <c r="HR9" s="9"/>
      <c r="HS9" s="9"/>
      <c r="HT9" s="9"/>
      <c r="HU9" s="9"/>
      <c r="HV9" s="9"/>
      <c r="HW9" s="9"/>
      <c r="HX9" s="9"/>
      <c r="HY9" s="10"/>
      <c r="HZ9" s="9"/>
      <c r="IA9" s="9"/>
      <c r="IB9" s="9"/>
      <c r="IC9" s="9"/>
      <c r="ID9" s="9"/>
    </row>
    <row r="10" spans="1:238" s="11" customFormat="1" ht="31.5" customHeight="1" thickBot="1" x14ac:dyDescent="0.25">
      <c r="A10" s="59" t="s">
        <v>17</v>
      </c>
      <c r="B10" s="135"/>
      <c r="C10" s="59" t="s">
        <v>4</v>
      </c>
      <c r="D10" s="155"/>
      <c r="E10" s="155"/>
      <c r="F10" s="155"/>
      <c r="G10" s="155"/>
      <c r="H10" s="84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9"/>
      <c r="AV10" s="9"/>
      <c r="AW10" s="10"/>
      <c r="AX10" s="10"/>
      <c r="AY10" s="9"/>
      <c r="AZ10" s="9"/>
      <c r="BA10" s="10"/>
      <c r="BB10" s="10"/>
      <c r="BC10" s="9"/>
      <c r="BD10" s="9"/>
      <c r="BE10" s="10"/>
      <c r="BF10" s="10"/>
      <c r="BG10" s="9"/>
      <c r="BH10" s="9"/>
      <c r="BI10" s="10"/>
      <c r="BJ10" s="10"/>
      <c r="BK10" s="9"/>
      <c r="BL10" s="9"/>
      <c r="BM10" s="10"/>
      <c r="BN10" s="10"/>
      <c r="BO10" s="9"/>
      <c r="BP10" s="9"/>
      <c r="BQ10" s="10"/>
      <c r="BR10" s="10"/>
      <c r="BS10" s="9"/>
      <c r="BT10" s="9"/>
      <c r="BU10" s="10"/>
      <c r="BV10" s="10"/>
      <c r="BW10" s="9"/>
      <c r="BX10" s="9"/>
      <c r="BY10" s="10"/>
      <c r="BZ10" s="10"/>
      <c r="CA10" s="9"/>
      <c r="CB10" s="9"/>
      <c r="CC10" s="10"/>
      <c r="CD10" s="10"/>
      <c r="CE10" s="9"/>
      <c r="CF10" s="9"/>
      <c r="CG10" s="10"/>
      <c r="CH10" s="10"/>
      <c r="CI10" s="9"/>
      <c r="CJ10" s="9"/>
      <c r="CK10" s="10"/>
      <c r="CL10" s="10"/>
      <c r="CM10" s="9"/>
      <c r="CN10" s="9"/>
      <c r="CO10" s="10"/>
      <c r="CP10" s="10"/>
      <c r="CQ10" s="9"/>
      <c r="CR10" s="9"/>
      <c r="CS10" s="10"/>
      <c r="CT10" s="10"/>
      <c r="CU10" s="9"/>
      <c r="CV10" s="9"/>
      <c r="CW10" s="10"/>
      <c r="CX10" s="10"/>
      <c r="CY10" s="9"/>
      <c r="CZ10" s="9"/>
      <c r="DA10" s="10"/>
      <c r="DB10" s="10"/>
      <c r="DC10" s="9"/>
      <c r="DD10" s="9"/>
      <c r="DE10" s="10"/>
      <c r="DF10" s="10"/>
      <c r="DG10" s="9"/>
      <c r="DH10" s="9"/>
      <c r="DI10" s="10"/>
      <c r="DJ10" s="10"/>
      <c r="DK10" s="9"/>
      <c r="DL10" s="9"/>
      <c r="DM10" s="10"/>
      <c r="DN10" s="10"/>
      <c r="DO10" s="9"/>
      <c r="DP10" s="9"/>
      <c r="DQ10" s="10"/>
      <c r="DR10" s="10"/>
      <c r="DS10" s="9"/>
      <c r="DT10" s="9"/>
      <c r="DU10" s="10"/>
      <c r="DV10" s="10"/>
      <c r="DW10" s="9"/>
      <c r="DX10" s="9"/>
      <c r="DY10" s="10"/>
      <c r="DZ10" s="10"/>
      <c r="EA10" s="9"/>
      <c r="EB10" s="9"/>
      <c r="EC10" s="10"/>
      <c r="ED10" s="10"/>
      <c r="EE10" s="9"/>
      <c r="EF10" s="9"/>
      <c r="EG10" s="10"/>
      <c r="EH10" s="10"/>
      <c r="EI10" s="9"/>
      <c r="EJ10" s="9"/>
      <c r="EK10" s="10"/>
      <c r="EL10" s="10"/>
      <c r="EM10" s="9"/>
      <c r="EN10" s="9"/>
      <c r="EO10" s="10"/>
      <c r="EP10" s="10"/>
      <c r="EQ10" s="9"/>
      <c r="ER10" s="9"/>
      <c r="ES10" s="10"/>
      <c r="ET10" s="10"/>
      <c r="EU10" s="9"/>
      <c r="EV10" s="9"/>
      <c r="EW10" s="10"/>
      <c r="EX10" s="10"/>
      <c r="EY10" s="9"/>
      <c r="EZ10" s="9"/>
      <c r="FA10" s="10"/>
      <c r="FB10" s="10"/>
      <c r="FC10" s="9"/>
      <c r="FD10" s="9"/>
      <c r="FE10" s="10"/>
      <c r="FF10" s="10"/>
      <c r="FG10" s="9"/>
      <c r="FH10" s="9"/>
      <c r="FI10" s="10"/>
      <c r="FJ10" s="10"/>
      <c r="FK10" s="9"/>
      <c r="FL10" s="9"/>
      <c r="FM10" s="10"/>
      <c r="FN10" s="10"/>
      <c r="FO10" s="9"/>
      <c r="FP10" s="9"/>
      <c r="FQ10" s="10"/>
      <c r="FR10" s="10"/>
      <c r="FS10" s="9"/>
      <c r="FT10" s="9"/>
      <c r="FU10" s="10"/>
      <c r="FV10" s="10"/>
      <c r="FW10" s="9"/>
      <c r="FX10" s="9"/>
      <c r="FY10" s="10"/>
      <c r="FZ10" s="10"/>
      <c r="GA10" s="9"/>
      <c r="GB10" s="9"/>
      <c r="GC10" s="10"/>
      <c r="GD10" s="10"/>
      <c r="GE10" s="9"/>
      <c r="GF10" s="9"/>
      <c r="GG10" s="10"/>
      <c r="GH10" s="10"/>
      <c r="GI10" s="9"/>
      <c r="GJ10" s="9"/>
      <c r="GK10" s="10"/>
      <c r="GL10" s="10"/>
      <c r="GM10" s="9"/>
      <c r="GN10" s="9"/>
      <c r="GO10" s="10"/>
      <c r="GP10" s="10"/>
      <c r="GQ10" s="9"/>
      <c r="GR10" s="9"/>
      <c r="GS10" s="10"/>
      <c r="GT10" s="10"/>
      <c r="GU10" s="9"/>
      <c r="GV10" s="9"/>
      <c r="GW10" s="10"/>
      <c r="GX10" s="10"/>
      <c r="GY10" s="9"/>
      <c r="GZ10" s="9"/>
      <c r="HA10" s="10"/>
      <c r="HB10" s="10"/>
      <c r="HC10" s="9"/>
      <c r="HD10" s="9"/>
      <c r="HE10" s="10"/>
      <c r="HF10" s="10"/>
      <c r="HG10" s="9"/>
      <c r="HH10" s="9"/>
      <c r="HI10" s="10"/>
      <c r="HJ10" s="10"/>
      <c r="HK10" s="9"/>
      <c r="HL10" s="9"/>
      <c r="HM10" s="10"/>
      <c r="HN10" s="10"/>
      <c r="HO10" s="9"/>
      <c r="HP10" s="9"/>
      <c r="HQ10" s="10"/>
      <c r="HR10" s="10"/>
      <c r="HS10" s="9"/>
      <c r="HT10" s="9"/>
      <c r="HU10" s="10"/>
      <c r="HV10" s="10"/>
      <c r="HW10" s="9"/>
      <c r="HX10" s="9"/>
      <c r="HY10" s="10"/>
      <c r="HZ10" s="10"/>
      <c r="IA10" s="9"/>
      <c r="IB10" s="9"/>
      <c r="IC10" s="10"/>
      <c r="ID10" s="10"/>
    </row>
    <row r="11" spans="1:238" s="8" customFormat="1" ht="15.75" thickBot="1" x14ac:dyDescent="0.25">
      <c r="A11" s="150" t="s">
        <v>19</v>
      </c>
      <c r="B11" s="150"/>
      <c r="C11" s="150"/>
      <c r="D11" s="150"/>
      <c r="E11" s="150"/>
      <c r="F11" s="150"/>
      <c r="G11" s="150"/>
      <c r="H11" s="144"/>
      <c r="I11" s="12"/>
      <c r="J11" s="12"/>
      <c r="K11" s="7"/>
      <c r="L11" s="7"/>
      <c r="M11" s="12"/>
      <c r="N11" s="12"/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7"/>
      <c r="AB11" s="7"/>
      <c r="AC11" s="12"/>
      <c r="AD11" s="12"/>
      <c r="AE11" s="7"/>
      <c r="AF11" s="7"/>
      <c r="AG11" s="12"/>
      <c r="AH11" s="12"/>
      <c r="AI11" s="7"/>
      <c r="AJ11" s="7"/>
      <c r="AK11" s="12"/>
      <c r="AL11" s="12"/>
      <c r="AM11" s="7"/>
      <c r="AN11" s="7"/>
      <c r="AO11" s="12"/>
      <c r="AP11" s="12"/>
      <c r="AQ11" s="7"/>
      <c r="AR11" s="7"/>
      <c r="AS11" s="12"/>
      <c r="AT11" s="12"/>
      <c r="AU11" s="7"/>
      <c r="AV11" s="7"/>
      <c r="AW11" s="12"/>
      <c r="AX11" s="12"/>
      <c r="AY11" s="7"/>
      <c r="AZ11" s="7"/>
      <c r="BA11" s="12"/>
      <c r="BB11" s="12"/>
      <c r="BC11" s="7"/>
      <c r="BD11" s="7"/>
      <c r="BE11" s="12"/>
      <c r="BF11" s="12"/>
      <c r="BG11" s="7"/>
      <c r="BH11" s="7"/>
      <c r="BI11" s="12"/>
      <c r="BJ11" s="12"/>
      <c r="BK11" s="7"/>
      <c r="BL11" s="7"/>
      <c r="BM11" s="12"/>
      <c r="BN11" s="12"/>
      <c r="BO11" s="7"/>
      <c r="BP11" s="7"/>
      <c r="BQ11" s="12"/>
      <c r="BR11" s="12"/>
      <c r="BS11" s="7"/>
      <c r="BT11" s="7"/>
      <c r="BU11" s="12"/>
      <c r="BV11" s="12"/>
      <c r="BW11" s="7"/>
      <c r="BX11" s="7"/>
      <c r="BY11" s="12"/>
      <c r="BZ11" s="12"/>
      <c r="CA11" s="7"/>
      <c r="CB11" s="7"/>
      <c r="CC11" s="12"/>
      <c r="CD11" s="12"/>
      <c r="CE11" s="7"/>
      <c r="CF11" s="7"/>
      <c r="CG11" s="12"/>
      <c r="CH11" s="12"/>
      <c r="CI11" s="7"/>
      <c r="CJ11" s="7"/>
      <c r="CK11" s="12"/>
      <c r="CL11" s="12"/>
      <c r="CM11" s="7"/>
      <c r="CN11" s="7"/>
      <c r="CO11" s="12"/>
      <c r="CP11" s="12"/>
      <c r="CQ11" s="7"/>
      <c r="CR11" s="7"/>
      <c r="CS11" s="12"/>
      <c r="CT11" s="12"/>
      <c r="CU11" s="7"/>
      <c r="CV11" s="7"/>
      <c r="CW11" s="12"/>
      <c r="CX11" s="12"/>
      <c r="CY11" s="7"/>
      <c r="CZ11" s="7"/>
      <c r="DA11" s="12"/>
      <c r="DB11" s="12"/>
      <c r="DC11" s="7"/>
      <c r="DD11" s="7"/>
      <c r="DE11" s="12"/>
      <c r="DF11" s="12"/>
      <c r="DG11" s="7"/>
      <c r="DH11" s="7"/>
      <c r="DI11" s="12"/>
      <c r="DJ11" s="12"/>
      <c r="DK11" s="7"/>
      <c r="DL11" s="7"/>
      <c r="DM11" s="12"/>
      <c r="DN11" s="12"/>
      <c r="DO11" s="7"/>
      <c r="DP11" s="7"/>
      <c r="DQ11" s="12"/>
      <c r="DR11" s="12"/>
      <c r="DS11" s="7"/>
      <c r="DT11" s="7"/>
      <c r="DU11" s="12"/>
      <c r="DV11" s="12"/>
      <c r="DW11" s="7"/>
      <c r="DX11" s="7"/>
      <c r="DY11" s="12"/>
      <c r="DZ11" s="12"/>
      <c r="EA11" s="7"/>
      <c r="EB11" s="7"/>
      <c r="EC11" s="12"/>
      <c r="ED11" s="12"/>
      <c r="EE11" s="7"/>
      <c r="EF11" s="7"/>
      <c r="EG11" s="12"/>
      <c r="EH11" s="12"/>
      <c r="EI11" s="7"/>
      <c r="EJ11" s="7"/>
      <c r="EK11" s="12"/>
      <c r="EL11" s="12"/>
      <c r="EM11" s="7"/>
      <c r="EN11" s="7"/>
      <c r="EO11" s="12"/>
      <c r="EP11" s="12"/>
      <c r="EQ11" s="7"/>
      <c r="ER11" s="7"/>
      <c r="ES11" s="12"/>
      <c r="ET11" s="12"/>
      <c r="EU11" s="7"/>
      <c r="EV11" s="7"/>
      <c r="EW11" s="12"/>
      <c r="EX11" s="12"/>
      <c r="EY11" s="7"/>
      <c r="EZ11" s="7"/>
      <c r="FA11" s="12"/>
      <c r="FB11" s="12"/>
      <c r="FC11" s="7"/>
      <c r="FD11" s="7"/>
      <c r="FE11" s="12"/>
      <c r="FF11" s="12"/>
      <c r="FG11" s="7"/>
      <c r="FH11" s="7"/>
      <c r="FI11" s="12"/>
      <c r="FJ11" s="12"/>
      <c r="FK11" s="7"/>
      <c r="FL11" s="7"/>
      <c r="FM11" s="12"/>
      <c r="FN11" s="12"/>
      <c r="FO11" s="7"/>
      <c r="FP11" s="7"/>
      <c r="FQ11" s="12"/>
      <c r="FR11" s="12"/>
      <c r="FS11" s="7"/>
      <c r="FT11" s="7"/>
      <c r="FU11" s="12"/>
      <c r="FV11" s="12"/>
      <c r="FW11" s="7"/>
      <c r="FX11" s="7"/>
      <c r="FY11" s="12"/>
      <c r="FZ11" s="12"/>
      <c r="GA11" s="7"/>
      <c r="GB11" s="7"/>
      <c r="GC11" s="12"/>
      <c r="GD11" s="12"/>
      <c r="GE11" s="7"/>
      <c r="GF11" s="7"/>
      <c r="GG11" s="12"/>
      <c r="GH11" s="12"/>
      <c r="GI11" s="7"/>
      <c r="GJ11" s="7"/>
      <c r="GK11" s="12"/>
      <c r="GL11" s="12"/>
      <c r="GM11" s="7"/>
      <c r="GN11" s="7"/>
      <c r="GO11" s="12"/>
      <c r="GP11" s="12"/>
      <c r="GQ11" s="7"/>
      <c r="GR11" s="7"/>
      <c r="GS11" s="12"/>
      <c r="GT11" s="12"/>
      <c r="GU11" s="7"/>
      <c r="GV11" s="7"/>
      <c r="GW11" s="12"/>
      <c r="GX11" s="12"/>
      <c r="GY11" s="7"/>
      <c r="GZ11" s="7"/>
      <c r="HA11" s="12"/>
      <c r="HB11" s="12"/>
      <c r="HC11" s="7"/>
      <c r="HD11" s="7"/>
      <c r="HE11" s="12"/>
      <c r="HF11" s="12"/>
      <c r="HG11" s="7"/>
      <c r="HH11" s="7"/>
      <c r="HI11" s="12"/>
      <c r="HJ11" s="12"/>
      <c r="HK11" s="7"/>
      <c r="HL11" s="7"/>
      <c r="HM11" s="12"/>
      <c r="HN11" s="12"/>
      <c r="HO11" s="7"/>
      <c r="HP11" s="7"/>
      <c r="HQ11" s="12"/>
      <c r="HR11" s="12"/>
      <c r="HS11" s="7"/>
      <c r="HT11" s="7"/>
      <c r="HU11" s="12"/>
      <c r="HV11" s="12"/>
      <c r="HW11" s="7"/>
      <c r="HX11" s="7"/>
      <c r="HY11" s="12"/>
      <c r="HZ11" s="12"/>
      <c r="IA11" s="7"/>
      <c r="IB11" s="7"/>
      <c r="IC11" s="12"/>
      <c r="ID11" s="12"/>
    </row>
    <row r="12" spans="1:238" s="8" customFormat="1" ht="30" customHeight="1" x14ac:dyDescent="0.2">
      <c r="A12" s="153" t="s">
        <v>9</v>
      </c>
      <c r="B12" s="158" t="s">
        <v>0</v>
      </c>
      <c r="C12" s="151" t="s">
        <v>1</v>
      </c>
      <c r="D12" s="158" t="s">
        <v>2</v>
      </c>
      <c r="E12" s="146" t="s">
        <v>50</v>
      </c>
      <c r="F12" s="146"/>
      <c r="G12" s="156" t="s">
        <v>41</v>
      </c>
      <c r="H12" s="144"/>
    </row>
    <row r="13" spans="1:238" s="8" customFormat="1" ht="15.75" thickBot="1" x14ac:dyDescent="0.25">
      <c r="A13" s="154"/>
      <c r="B13" s="159"/>
      <c r="C13" s="152"/>
      <c r="D13" s="159"/>
      <c r="E13" s="66" t="s">
        <v>3</v>
      </c>
      <c r="F13" s="66" t="s">
        <v>5</v>
      </c>
      <c r="G13" s="157"/>
      <c r="H13" s="144"/>
    </row>
    <row r="14" spans="1:238" s="8" customFormat="1" ht="12.75" customHeight="1" x14ac:dyDescent="0.2">
      <c r="A14" s="70" t="s">
        <v>161</v>
      </c>
      <c r="B14" s="71" t="s">
        <v>162</v>
      </c>
      <c r="C14" s="71"/>
      <c r="D14" s="71"/>
      <c r="E14" s="67"/>
      <c r="F14" s="67"/>
      <c r="G14" s="65"/>
      <c r="H14" s="86" t="s">
        <v>160</v>
      </c>
    </row>
    <row r="15" spans="1:238" ht="12.75" customHeight="1" x14ac:dyDescent="0.2">
      <c r="A15" s="60" t="s">
        <v>10</v>
      </c>
      <c r="B15" s="61" t="s">
        <v>11</v>
      </c>
      <c r="C15" s="62"/>
      <c r="D15" s="62"/>
      <c r="E15" s="68"/>
      <c r="F15" s="68"/>
      <c r="G15" s="62"/>
      <c r="H15" s="87"/>
    </row>
    <row r="16" spans="1:238" ht="12.75" customHeight="1" x14ac:dyDescent="0.2">
      <c r="A16" s="89">
        <v>1</v>
      </c>
      <c r="B16" s="90" t="s">
        <v>65</v>
      </c>
      <c r="C16" s="91"/>
      <c r="D16" s="92"/>
      <c r="E16" s="93"/>
      <c r="F16" s="94"/>
      <c r="G16" s="95"/>
      <c r="H16" s="96"/>
      <c r="I16" s="97"/>
      <c r="J16" s="97"/>
    </row>
    <row r="17" spans="1:10" s="73" customFormat="1" ht="12.75" customHeight="1" x14ac:dyDescent="0.2">
      <c r="A17" s="77" t="s">
        <v>13</v>
      </c>
      <c r="B17" s="76" t="s">
        <v>293</v>
      </c>
      <c r="C17" s="106">
        <v>1</v>
      </c>
      <c r="D17" s="106" t="s">
        <v>163</v>
      </c>
      <c r="E17" s="107" t="s">
        <v>55</v>
      </c>
      <c r="F17" s="108"/>
      <c r="G17" s="109">
        <f t="shared" ref="G17:G22" si="0">SUM(E17,F17)*C17</f>
        <v>0</v>
      </c>
      <c r="H17" s="88"/>
    </row>
    <row r="18" spans="1:10" s="73" customFormat="1" ht="12.75" customHeight="1" x14ac:dyDescent="0.2">
      <c r="A18" s="77" t="s">
        <v>14</v>
      </c>
      <c r="B18" s="76" t="s">
        <v>299</v>
      </c>
      <c r="C18" s="106">
        <v>1</v>
      </c>
      <c r="D18" s="106" t="s">
        <v>163</v>
      </c>
      <c r="E18" s="107" t="s">
        <v>55</v>
      </c>
      <c r="F18" s="108"/>
      <c r="G18" s="109">
        <f t="shared" si="0"/>
        <v>0</v>
      </c>
      <c r="H18" s="88"/>
    </row>
    <row r="19" spans="1:10" s="73" customFormat="1" ht="12.75" customHeight="1" x14ac:dyDescent="0.2">
      <c r="A19" s="77" t="s">
        <v>58</v>
      </c>
      <c r="B19" s="76" t="s">
        <v>270</v>
      </c>
      <c r="C19" s="106">
        <v>1</v>
      </c>
      <c r="D19" s="106" t="s">
        <v>163</v>
      </c>
      <c r="E19" s="107" t="s">
        <v>55</v>
      </c>
      <c r="F19" s="108"/>
      <c r="G19" s="109">
        <f t="shared" ref="G19" si="1">SUM(E19,F19)*C19</f>
        <v>0</v>
      </c>
      <c r="H19" s="88"/>
    </row>
    <row r="20" spans="1:10" s="73" customFormat="1" ht="12.75" customHeight="1" x14ac:dyDescent="0.2">
      <c r="A20" s="77" t="s">
        <v>63</v>
      </c>
      <c r="B20" s="76" t="s">
        <v>109</v>
      </c>
      <c r="C20" s="106">
        <v>2</v>
      </c>
      <c r="D20" s="106" t="s">
        <v>77</v>
      </c>
      <c r="E20" s="107" t="s">
        <v>55</v>
      </c>
      <c r="F20" s="108"/>
      <c r="G20" s="109">
        <f t="shared" si="0"/>
        <v>0</v>
      </c>
      <c r="H20" s="88"/>
    </row>
    <row r="21" spans="1:10" s="73" customFormat="1" ht="12.75" customHeight="1" x14ac:dyDescent="0.2">
      <c r="A21" s="77" t="s">
        <v>64</v>
      </c>
      <c r="B21" s="76" t="s">
        <v>92</v>
      </c>
      <c r="C21" s="106">
        <v>2</v>
      </c>
      <c r="D21" s="106" t="s">
        <v>77</v>
      </c>
      <c r="E21" s="107" t="s">
        <v>55</v>
      </c>
      <c r="F21" s="108"/>
      <c r="G21" s="109">
        <f t="shared" si="0"/>
        <v>0</v>
      </c>
      <c r="H21" s="88"/>
    </row>
    <row r="22" spans="1:10" s="73" customFormat="1" ht="12.75" customHeight="1" x14ac:dyDescent="0.2">
      <c r="A22" s="77" t="s">
        <v>272</v>
      </c>
      <c r="B22" s="76" t="s">
        <v>71</v>
      </c>
      <c r="C22" s="106">
        <v>1</v>
      </c>
      <c r="D22" s="106" t="s">
        <v>163</v>
      </c>
      <c r="E22" s="107" t="s">
        <v>55</v>
      </c>
      <c r="F22" s="108"/>
      <c r="G22" s="109">
        <f t="shared" si="0"/>
        <v>0</v>
      </c>
      <c r="H22" s="110"/>
    </row>
    <row r="23" spans="1:10" ht="12.75" customHeight="1" x14ac:dyDescent="0.2">
      <c r="A23" s="60" t="s">
        <v>202</v>
      </c>
      <c r="B23" s="61" t="s">
        <v>94</v>
      </c>
      <c r="C23" s="62"/>
      <c r="D23" s="62"/>
      <c r="E23" s="68"/>
      <c r="F23" s="68"/>
      <c r="G23" s="62"/>
      <c r="H23" s="96"/>
      <c r="I23" s="97"/>
      <c r="J23" s="97"/>
    </row>
    <row r="24" spans="1:10" s="73" customFormat="1" ht="12.75" customHeight="1" x14ac:dyDescent="0.2">
      <c r="A24" s="77" t="s">
        <v>191</v>
      </c>
      <c r="B24" s="76" t="s">
        <v>72</v>
      </c>
      <c r="C24" s="106">
        <v>1</v>
      </c>
      <c r="D24" s="106" t="s">
        <v>77</v>
      </c>
      <c r="E24" s="108"/>
      <c r="F24" s="108"/>
      <c r="G24" s="109">
        <f t="shared" ref="G24:G28" si="2">SUM(E24,F24)*C24</f>
        <v>0</v>
      </c>
      <c r="H24" s="88"/>
    </row>
    <row r="25" spans="1:10" s="73" customFormat="1" ht="12.75" customHeight="1" x14ac:dyDescent="0.2">
      <c r="A25" s="77" t="s">
        <v>54</v>
      </c>
      <c r="B25" s="76" t="s">
        <v>150</v>
      </c>
      <c r="C25" s="106">
        <v>10</v>
      </c>
      <c r="D25" s="106" t="s">
        <v>56</v>
      </c>
      <c r="E25" s="108"/>
      <c r="F25" s="108"/>
      <c r="G25" s="109">
        <f t="shared" si="2"/>
        <v>0</v>
      </c>
      <c r="H25" s="88"/>
    </row>
    <row r="26" spans="1:10" s="73" customFormat="1" ht="12.75" customHeight="1" x14ac:dyDescent="0.2">
      <c r="A26" s="77" t="s">
        <v>59</v>
      </c>
      <c r="B26" s="76" t="s">
        <v>116</v>
      </c>
      <c r="C26" s="106">
        <v>6</v>
      </c>
      <c r="D26" s="106" t="s">
        <v>74</v>
      </c>
      <c r="E26" s="108"/>
      <c r="F26" s="108"/>
      <c r="G26" s="109">
        <f t="shared" si="2"/>
        <v>0</v>
      </c>
      <c r="H26" s="88"/>
    </row>
    <row r="27" spans="1:10" s="73" customFormat="1" ht="12.75" customHeight="1" x14ac:dyDescent="0.2">
      <c r="A27" s="77" t="s">
        <v>61</v>
      </c>
      <c r="B27" s="76" t="s">
        <v>95</v>
      </c>
      <c r="C27" s="106">
        <v>10</v>
      </c>
      <c r="D27" s="106" t="s">
        <v>52</v>
      </c>
      <c r="E27" s="107" t="s">
        <v>55</v>
      </c>
      <c r="F27" s="108"/>
      <c r="G27" s="109">
        <f t="shared" si="2"/>
        <v>0</v>
      </c>
      <c r="H27" s="88"/>
    </row>
    <row r="28" spans="1:10" s="73" customFormat="1" ht="12.75" customHeight="1" x14ac:dyDescent="0.2">
      <c r="A28" s="77" t="s">
        <v>91</v>
      </c>
      <c r="B28" s="76" t="s">
        <v>73</v>
      </c>
      <c r="C28" s="106">
        <v>10</v>
      </c>
      <c r="D28" s="106" t="s">
        <v>53</v>
      </c>
      <c r="E28" s="107" t="s">
        <v>55</v>
      </c>
      <c r="F28" s="108"/>
      <c r="G28" s="109">
        <f t="shared" si="2"/>
        <v>0</v>
      </c>
      <c r="H28" s="88"/>
    </row>
    <row r="29" spans="1:10" s="73" customFormat="1" ht="12.75" customHeight="1" x14ac:dyDescent="0.2">
      <c r="A29" s="77" t="s">
        <v>93</v>
      </c>
      <c r="B29" s="76" t="s">
        <v>108</v>
      </c>
      <c r="C29" s="106">
        <v>10</v>
      </c>
      <c r="D29" s="106" t="s">
        <v>53</v>
      </c>
      <c r="E29" s="108"/>
      <c r="F29" s="108"/>
      <c r="G29" s="109">
        <f>SUM(E29,F29)*C29</f>
        <v>0</v>
      </c>
      <c r="H29" s="88"/>
    </row>
    <row r="30" spans="1:10" ht="12.75" customHeight="1" x14ac:dyDescent="0.2">
      <c r="A30" s="60" t="s">
        <v>221</v>
      </c>
      <c r="B30" s="61" t="s">
        <v>78</v>
      </c>
      <c r="C30" s="62"/>
      <c r="D30" s="62"/>
      <c r="E30" s="68"/>
      <c r="F30" s="68"/>
      <c r="G30" s="62"/>
      <c r="H30" s="96"/>
      <c r="I30" s="97"/>
      <c r="J30" s="97"/>
    </row>
    <row r="31" spans="1:10" s="73" customFormat="1" ht="12.75" customHeight="1" x14ac:dyDescent="0.2">
      <c r="A31" s="77" t="s">
        <v>57</v>
      </c>
      <c r="B31" s="76" t="s">
        <v>106</v>
      </c>
      <c r="C31" s="106">
        <v>8</v>
      </c>
      <c r="D31" s="106" t="s">
        <v>75</v>
      </c>
      <c r="E31" s="108"/>
      <c r="F31" s="108"/>
      <c r="G31" s="109">
        <f t="shared" ref="G31:G34" si="3">SUM(E31,F31)*C31</f>
        <v>0</v>
      </c>
      <c r="H31" s="88"/>
    </row>
    <row r="32" spans="1:10" s="73" customFormat="1" ht="12.75" customHeight="1" x14ac:dyDescent="0.2">
      <c r="A32" s="77" t="s">
        <v>79</v>
      </c>
      <c r="B32" s="76" t="s">
        <v>117</v>
      </c>
      <c r="C32" s="106">
        <v>8</v>
      </c>
      <c r="D32" s="106" t="s">
        <v>75</v>
      </c>
      <c r="E32" s="108"/>
      <c r="F32" s="108"/>
      <c r="G32" s="109">
        <f t="shared" si="3"/>
        <v>0</v>
      </c>
      <c r="H32" s="88"/>
    </row>
    <row r="33" spans="1:10" s="73" customFormat="1" ht="12.75" customHeight="1" x14ac:dyDescent="0.2">
      <c r="A33" s="77" t="s">
        <v>80</v>
      </c>
      <c r="B33" s="76" t="s">
        <v>118</v>
      </c>
      <c r="C33" s="106">
        <v>8</v>
      </c>
      <c r="D33" s="106" t="s">
        <v>75</v>
      </c>
      <c r="E33" s="108"/>
      <c r="F33" s="108"/>
      <c r="G33" s="109">
        <f t="shared" si="3"/>
        <v>0</v>
      </c>
      <c r="H33" s="88"/>
    </row>
    <row r="34" spans="1:10" s="73" customFormat="1" ht="12.75" customHeight="1" x14ac:dyDescent="0.2">
      <c r="A34" s="77" t="s">
        <v>81</v>
      </c>
      <c r="B34" s="76" t="s">
        <v>107</v>
      </c>
      <c r="C34" s="106">
        <v>8</v>
      </c>
      <c r="D34" s="106" t="s">
        <v>74</v>
      </c>
      <c r="E34" s="108"/>
      <c r="F34" s="108"/>
      <c r="G34" s="109">
        <f t="shared" si="3"/>
        <v>0</v>
      </c>
      <c r="H34" s="88"/>
    </row>
    <row r="35" spans="1:10" ht="12.75" customHeight="1" x14ac:dyDescent="0.2">
      <c r="A35" s="60" t="s">
        <v>134</v>
      </c>
      <c r="B35" s="61" t="s">
        <v>66</v>
      </c>
      <c r="C35" s="62"/>
      <c r="D35" s="62"/>
      <c r="E35" s="68"/>
      <c r="F35" s="68"/>
      <c r="G35" s="62"/>
      <c r="H35" s="96"/>
      <c r="I35" s="97"/>
      <c r="J35" s="97"/>
    </row>
    <row r="36" spans="1:10" s="73" customFormat="1" ht="12.75" customHeight="1" x14ac:dyDescent="0.2">
      <c r="A36" s="77" t="s">
        <v>173</v>
      </c>
      <c r="B36" s="76" t="s">
        <v>151</v>
      </c>
      <c r="C36" s="106">
        <v>12</v>
      </c>
      <c r="D36" s="106" t="s">
        <v>75</v>
      </c>
      <c r="E36" s="108"/>
      <c r="F36" s="108"/>
      <c r="G36" s="109">
        <f t="shared" ref="G36:G38" si="4">SUM(E36,F36)*C36</f>
        <v>0</v>
      </c>
      <c r="H36" s="88"/>
    </row>
    <row r="37" spans="1:10" s="73" customFormat="1" ht="12.75" customHeight="1" x14ac:dyDescent="0.2">
      <c r="A37" s="77" t="s">
        <v>82</v>
      </c>
      <c r="B37" s="76" t="s">
        <v>114</v>
      </c>
      <c r="C37" s="106">
        <v>12</v>
      </c>
      <c r="D37" s="106" t="s">
        <v>56</v>
      </c>
      <c r="E37" s="108"/>
      <c r="F37" s="108"/>
      <c r="G37" s="109">
        <f t="shared" si="4"/>
        <v>0</v>
      </c>
      <c r="H37" s="88"/>
    </row>
    <row r="38" spans="1:10" s="73" customFormat="1" ht="12.75" customHeight="1" x14ac:dyDescent="0.2">
      <c r="A38" s="77" t="s">
        <v>96</v>
      </c>
      <c r="B38" s="76" t="s">
        <v>152</v>
      </c>
      <c r="C38" s="106">
        <v>12</v>
      </c>
      <c r="D38" s="106" t="s">
        <v>76</v>
      </c>
      <c r="E38" s="108"/>
      <c r="F38" s="108"/>
      <c r="G38" s="109">
        <f t="shared" si="4"/>
        <v>0</v>
      </c>
      <c r="H38" s="88"/>
    </row>
    <row r="39" spans="1:10" ht="12.75" customHeight="1" x14ac:dyDescent="0.2">
      <c r="A39" s="60" t="s">
        <v>237</v>
      </c>
      <c r="B39" s="61" t="s">
        <v>67</v>
      </c>
      <c r="C39" s="62"/>
      <c r="D39" s="62"/>
      <c r="E39" s="68"/>
      <c r="F39" s="68"/>
      <c r="G39" s="62"/>
      <c r="H39" s="96"/>
      <c r="I39" s="97"/>
      <c r="J39" s="97"/>
    </row>
    <row r="40" spans="1:10" s="73" customFormat="1" x14ac:dyDescent="0.2">
      <c r="A40" s="77" t="s">
        <v>26</v>
      </c>
      <c r="B40" s="76" t="s">
        <v>85</v>
      </c>
      <c r="C40" s="106">
        <v>12</v>
      </c>
      <c r="D40" s="106" t="s">
        <v>75</v>
      </c>
      <c r="E40" s="108"/>
      <c r="F40" s="108"/>
      <c r="G40" s="109">
        <f t="shared" ref="G40:G41" si="5">SUM(E40,F40)*C40</f>
        <v>0</v>
      </c>
      <c r="H40" s="88"/>
    </row>
    <row r="41" spans="1:10" s="73" customFormat="1" ht="12.75" customHeight="1" x14ac:dyDescent="0.2">
      <c r="A41" s="77" t="s">
        <v>28</v>
      </c>
      <c r="B41" s="76" t="s">
        <v>153</v>
      </c>
      <c r="C41" s="106">
        <v>10</v>
      </c>
      <c r="D41" s="106" t="s">
        <v>75</v>
      </c>
      <c r="E41" s="108"/>
      <c r="F41" s="108"/>
      <c r="G41" s="109">
        <f t="shared" si="5"/>
        <v>0</v>
      </c>
      <c r="H41" s="88"/>
    </row>
    <row r="42" spans="1:10" ht="12.75" customHeight="1" x14ac:dyDescent="0.2">
      <c r="A42" s="89">
        <v>6</v>
      </c>
      <c r="B42" s="90" t="s">
        <v>68</v>
      </c>
      <c r="C42" s="91"/>
      <c r="D42" s="92"/>
      <c r="E42" s="93"/>
      <c r="F42" s="94"/>
      <c r="G42" s="95"/>
      <c r="H42" s="96"/>
      <c r="I42" s="97"/>
      <c r="J42" s="97"/>
    </row>
    <row r="43" spans="1:10" s="73" customFormat="1" ht="12.75" customHeight="1" x14ac:dyDescent="0.2">
      <c r="A43" s="77" t="s">
        <v>174</v>
      </c>
      <c r="B43" s="76" t="s">
        <v>170</v>
      </c>
      <c r="C43" s="106">
        <v>1</v>
      </c>
      <c r="D43" s="116" t="s">
        <v>164</v>
      </c>
      <c r="E43" s="108"/>
      <c r="F43" s="108"/>
      <c r="G43" s="109">
        <f t="shared" ref="G43:G49" si="6">SUM(E43,F43)*C43</f>
        <v>0</v>
      </c>
      <c r="H43" s="88"/>
    </row>
    <row r="44" spans="1:10" s="73" customFormat="1" ht="12.75" customHeight="1" x14ac:dyDescent="0.2">
      <c r="A44" s="77" t="s">
        <v>175</v>
      </c>
      <c r="B44" s="76" t="s">
        <v>262</v>
      </c>
      <c r="C44" s="106">
        <v>1</v>
      </c>
      <c r="D44" s="116" t="s">
        <v>164</v>
      </c>
      <c r="E44" s="108"/>
      <c r="F44" s="108"/>
      <c r="G44" s="109">
        <f t="shared" si="6"/>
        <v>0</v>
      </c>
      <c r="H44" s="88"/>
    </row>
    <row r="45" spans="1:10" s="73" customFormat="1" ht="12.75" customHeight="1" x14ac:dyDescent="0.2">
      <c r="A45" s="77" t="s">
        <v>176</v>
      </c>
      <c r="B45" s="76" t="s">
        <v>261</v>
      </c>
      <c r="C45" s="106">
        <v>2</v>
      </c>
      <c r="D45" s="116" t="s">
        <v>164</v>
      </c>
      <c r="E45" s="108"/>
      <c r="F45" s="108"/>
      <c r="G45" s="109">
        <f t="shared" si="6"/>
        <v>0</v>
      </c>
      <c r="H45" s="88"/>
    </row>
    <row r="46" spans="1:10" s="73" customFormat="1" ht="12.75" customHeight="1" x14ac:dyDescent="0.2">
      <c r="A46" s="77" t="s">
        <v>177</v>
      </c>
      <c r="B46" s="76" t="s">
        <v>275</v>
      </c>
      <c r="C46" s="106">
        <v>1</v>
      </c>
      <c r="D46" s="116" t="s">
        <v>164</v>
      </c>
      <c r="E46" s="108"/>
      <c r="F46" s="108"/>
      <c r="G46" s="109">
        <f t="shared" si="6"/>
        <v>0</v>
      </c>
      <c r="H46" s="88"/>
    </row>
    <row r="47" spans="1:10" s="73" customFormat="1" ht="12.75" customHeight="1" x14ac:dyDescent="0.2">
      <c r="A47" s="77" t="s">
        <v>178</v>
      </c>
      <c r="B47" s="76" t="s">
        <v>260</v>
      </c>
      <c r="C47" s="106">
        <v>1</v>
      </c>
      <c r="D47" s="116" t="s">
        <v>164</v>
      </c>
      <c r="E47" s="108"/>
      <c r="F47" s="108"/>
      <c r="G47" s="109">
        <f t="shared" si="6"/>
        <v>0</v>
      </c>
      <c r="H47" s="88"/>
    </row>
    <row r="48" spans="1:10" s="73" customFormat="1" ht="12.75" customHeight="1" x14ac:dyDescent="0.2">
      <c r="A48" s="77" t="s">
        <v>179</v>
      </c>
      <c r="B48" s="76" t="s">
        <v>259</v>
      </c>
      <c r="C48" s="106">
        <v>1</v>
      </c>
      <c r="D48" s="111" t="s">
        <v>164</v>
      </c>
      <c r="E48" s="108"/>
      <c r="F48" s="108"/>
      <c r="G48" s="109">
        <f t="shared" si="6"/>
        <v>0</v>
      </c>
      <c r="H48" s="88"/>
    </row>
    <row r="49" spans="1:10" s="73" customFormat="1" ht="12.75" customHeight="1" x14ac:dyDescent="0.2">
      <c r="A49" s="77" t="s">
        <v>84</v>
      </c>
      <c r="B49" s="76" t="s">
        <v>171</v>
      </c>
      <c r="C49" s="106">
        <v>1</v>
      </c>
      <c r="D49" s="116" t="s">
        <v>164</v>
      </c>
      <c r="E49" s="108"/>
      <c r="F49" s="108"/>
      <c r="G49" s="109">
        <f t="shared" si="6"/>
        <v>0</v>
      </c>
      <c r="H49" s="88"/>
    </row>
    <row r="50" spans="1:10" ht="12.75" customHeight="1" x14ac:dyDescent="0.2">
      <c r="A50" s="89">
        <v>7</v>
      </c>
      <c r="B50" s="90" t="s">
        <v>69</v>
      </c>
      <c r="C50" s="91"/>
      <c r="D50" s="92"/>
      <c r="E50" s="93"/>
      <c r="F50" s="94"/>
      <c r="G50" s="95"/>
      <c r="H50" s="96"/>
      <c r="I50" s="97"/>
      <c r="J50" s="97"/>
    </row>
    <row r="51" spans="1:10" s="73" customFormat="1" ht="12.75" customHeight="1" x14ac:dyDescent="0.2">
      <c r="A51" s="77" t="s">
        <v>210</v>
      </c>
      <c r="B51" s="76" t="s">
        <v>86</v>
      </c>
      <c r="C51" s="106">
        <v>12</v>
      </c>
      <c r="D51" s="111" t="s">
        <v>75</v>
      </c>
      <c r="E51" s="108"/>
      <c r="F51" s="108"/>
      <c r="G51" s="109">
        <f t="shared" ref="G51:G55" si="7">SUM(E51,F51)*C51</f>
        <v>0</v>
      </c>
      <c r="H51" s="88"/>
    </row>
    <row r="52" spans="1:10" s="73" customFormat="1" ht="12.75" customHeight="1" x14ac:dyDescent="0.2">
      <c r="A52" s="77" t="s">
        <v>209</v>
      </c>
      <c r="B52" s="76" t="s">
        <v>87</v>
      </c>
      <c r="C52" s="106">
        <v>12</v>
      </c>
      <c r="D52" s="111" t="s">
        <v>75</v>
      </c>
      <c r="E52" s="108"/>
      <c r="F52" s="108"/>
      <c r="G52" s="109">
        <f t="shared" si="7"/>
        <v>0</v>
      </c>
      <c r="H52" s="88"/>
    </row>
    <row r="53" spans="1:10" s="73" customFormat="1" ht="12.75" customHeight="1" x14ac:dyDescent="0.2">
      <c r="A53" s="77" t="s">
        <v>211</v>
      </c>
      <c r="B53" s="76" t="s">
        <v>88</v>
      </c>
      <c r="C53" s="106">
        <v>12</v>
      </c>
      <c r="D53" s="111" t="s">
        <v>75</v>
      </c>
      <c r="E53" s="108"/>
      <c r="F53" s="108"/>
      <c r="G53" s="109">
        <f t="shared" si="7"/>
        <v>0</v>
      </c>
      <c r="H53" s="88"/>
    </row>
    <row r="54" spans="1:10" s="73" customFormat="1" ht="12.75" customHeight="1" x14ac:dyDescent="0.2">
      <c r="A54" s="77" t="s">
        <v>212</v>
      </c>
      <c r="B54" s="76" t="s">
        <v>113</v>
      </c>
      <c r="C54" s="106">
        <v>12</v>
      </c>
      <c r="D54" s="111" t="s">
        <v>75</v>
      </c>
      <c r="E54" s="108"/>
      <c r="F54" s="108"/>
      <c r="G54" s="109">
        <f t="shared" si="7"/>
        <v>0</v>
      </c>
      <c r="H54" s="88"/>
    </row>
    <row r="55" spans="1:10" s="73" customFormat="1" ht="12.75" customHeight="1" x14ac:dyDescent="0.2">
      <c r="A55" s="77" t="s">
        <v>213</v>
      </c>
      <c r="B55" s="76" t="s">
        <v>89</v>
      </c>
      <c r="C55" s="106">
        <v>12</v>
      </c>
      <c r="D55" s="111" t="s">
        <v>75</v>
      </c>
      <c r="E55" s="108"/>
      <c r="F55" s="108"/>
      <c r="G55" s="109">
        <f t="shared" si="7"/>
        <v>0</v>
      </c>
      <c r="H55" s="88"/>
    </row>
    <row r="56" spans="1:10" ht="12.75" customHeight="1" x14ac:dyDescent="0.2">
      <c r="A56" s="89">
        <v>8</v>
      </c>
      <c r="B56" s="90" t="s">
        <v>70</v>
      </c>
      <c r="C56" s="91"/>
      <c r="D56" s="92"/>
      <c r="E56" s="93"/>
      <c r="F56" s="94"/>
      <c r="G56" s="95"/>
      <c r="H56" s="96"/>
      <c r="I56" s="97"/>
      <c r="J56" s="97"/>
    </row>
    <row r="57" spans="1:10" s="73" customFormat="1" ht="12.75" customHeight="1" x14ac:dyDescent="0.2">
      <c r="A57" s="77" t="s">
        <v>97</v>
      </c>
      <c r="B57" s="76" t="s">
        <v>214</v>
      </c>
      <c r="C57" s="106">
        <v>1</v>
      </c>
      <c r="D57" s="111" t="s">
        <v>164</v>
      </c>
      <c r="E57" s="108"/>
      <c r="F57" s="108"/>
      <c r="G57" s="109">
        <f t="shared" ref="G57:G62" si="8">SUM(E57,F57)*C57</f>
        <v>0</v>
      </c>
      <c r="H57" s="88"/>
    </row>
    <row r="58" spans="1:10" s="73" customFormat="1" ht="12.75" customHeight="1" x14ac:dyDescent="0.2">
      <c r="A58" s="77" t="s">
        <v>98</v>
      </c>
      <c r="B58" s="76" t="s">
        <v>112</v>
      </c>
      <c r="C58" s="106">
        <v>1</v>
      </c>
      <c r="D58" s="116" t="s">
        <v>164</v>
      </c>
      <c r="E58" s="108"/>
      <c r="F58" s="108"/>
      <c r="G58" s="109">
        <f t="shared" si="8"/>
        <v>0</v>
      </c>
      <c r="H58" s="88"/>
    </row>
    <row r="59" spans="1:10" s="73" customFormat="1" ht="12.75" customHeight="1" x14ac:dyDescent="0.2">
      <c r="A59" s="77" t="s">
        <v>99</v>
      </c>
      <c r="B59" s="76" t="s">
        <v>115</v>
      </c>
      <c r="C59" s="106">
        <v>1</v>
      </c>
      <c r="D59" s="116" t="s">
        <v>164</v>
      </c>
      <c r="E59" s="108"/>
      <c r="F59" s="108"/>
      <c r="G59" s="109">
        <f t="shared" si="8"/>
        <v>0</v>
      </c>
      <c r="H59" s="88"/>
    </row>
    <row r="60" spans="1:10" ht="12.75" customHeight="1" x14ac:dyDescent="0.2">
      <c r="A60" s="89" t="s">
        <v>291</v>
      </c>
      <c r="B60" s="90" t="s">
        <v>274</v>
      </c>
      <c r="C60" s="91"/>
      <c r="D60" s="92"/>
      <c r="E60" s="93"/>
      <c r="F60" s="94"/>
      <c r="G60" s="109"/>
      <c r="H60" s="96"/>
      <c r="I60" s="97"/>
      <c r="J60" s="97"/>
    </row>
    <row r="61" spans="1:10" ht="12.75" customHeight="1" x14ac:dyDescent="0.2">
      <c r="A61" s="77" t="s">
        <v>205</v>
      </c>
      <c r="B61" s="76" t="s">
        <v>271</v>
      </c>
      <c r="C61" s="106">
        <v>16</v>
      </c>
      <c r="D61" s="116" t="s">
        <v>53</v>
      </c>
      <c r="E61" s="107" t="s">
        <v>55</v>
      </c>
      <c r="F61" s="108"/>
      <c r="G61" s="109">
        <f t="shared" si="8"/>
        <v>0</v>
      </c>
      <c r="H61" s="121"/>
      <c r="I61" s="97"/>
      <c r="J61" s="97"/>
    </row>
    <row r="62" spans="1:10" ht="12.75" customHeight="1" x14ac:dyDescent="0.2">
      <c r="A62" s="77" t="s">
        <v>273</v>
      </c>
      <c r="B62" s="81" t="s">
        <v>289</v>
      </c>
      <c r="C62" s="106">
        <v>4</v>
      </c>
      <c r="D62" s="116" t="s">
        <v>164</v>
      </c>
      <c r="E62" s="107" t="s">
        <v>55</v>
      </c>
      <c r="F62" s="108"/>
      <c r="G62" s="109">
        <f t="shared" si="8"/>
        <v>0</v>
      </c>
      <c r="H62" s="121"/>
      <c r="I62" s="97"/>
      <c r="J62" s="97"/>
    </row>
    <row r="63" spans="1:10" s="72" customFormat="1" ht="12.75" customHeight="1" x14ac:dyDescent="0.2">
      <c r="A63" s="78"/>
      <c r="B63" s="124" t="s">
        <v>190</v>
      </c>
      <c r="C63" s="124"/>
      <c r="D63" s="127"/>
      <c r="E63" s="82">
        <f>SUM(E17:E62)</f>
        <v>0</v>
      </c>
      <c r="F63" s="82">
        <f>SUM(F17:F62)</f>
        <v>0</v>
      </c>
      <c r="G63" s="82">
        <f>SUM(G17:G62)</f>
        <v>0</v>
      </c>
      <c r="H63" s="87"/>
    </row>
    <row r="64" spans="1:10" s="72" customFormat="1" ht="12.75" customHeight="1" x14ac:dyDescent="0.2">
      <c r="A64" s="78"/>
      <c r="B64" s="120"/>
      <c r="C64" s="120"/>
      <c r="D64" s="120"/>
      <c r="E64" s="82"/>
      <c r="F64" s="82"/>
      <c r="G64" s="119"/>
      <c r="H64" s="85"/>
    </row>
    <row r="65" spans="1:8" s="72" customFormat="1" ht="12.75" customHeight="1" x14ac:dyDescent="0.2">
      <c r="A65" s="79" t="s">
        <v>277</v>
      </c>
      <c r="B65" s="80" t="s">
        <v>276</v>
      </c>
      <c r="C65" s="112"/>
      <c r="D65" s="113"/>
      <c r="E65" s="114"/>
      <c r="F65" s="114"/>
      <c r="G65" s="115"/>
      <c r="H65" s="87"/>
    </row>
    <row r="66" spans="1:8" s="72" customFormat="1" ht="12.75" customHeight="1" x14ac:dyDescent="0.2">
      <c r="A66" s="89">
        <v>1</v>
      </c>
      <c r="B66" s="90" t="s">
        <v>166</v>
      </c>
      <c r="C66" s="91"/>
      <c r="D66" s="92"/>
      <c r="E66" s="93"/>
      <c r="F66" s="94"/>
      <c r="G66" s="95"/>
      <c r="H66" s="88"/>
    </row>
    <row r="67" spans="1:8" s="72" customFormat="1" ht="12.75" customHeight="1" x14ac:dyDescent="0.2">
      <c r="A67" s="77" t="s">
        <v>13</v>
      </c>
      <c r="B67" s="81" t="s">
        <v>229</v>
      </c>
      <c r="C67" s="106">
        <v>2490</v>
      </c>
      <c r="D67" s="111" t="s">
        <v>163</v>
      </c>
      <c r="E67" s="108"/>
      <c r="F67" s="125"/>
      <c r="G67" s="109">
        <f t="shared" ref="G67:G87" si="9">SUM(E67,F67)*C67</f>
        <v>0</v>
      </c>
      <c r="H67" s="88"/>
    </row>
    <row r="68" spans="1:8" s="72" customFormat="1" ht="12.75" customHeight="1" x14ac:dyDescent="0.2">
      <c r="A68" s="77" t="s">
        <v>14</v>
      </c>
      <c r="B68" s="81" t="s">
        <v>230</v>
      </c>
      <c r="C68" s="106">
        <v>2490</v>
      </c>
      <c r="D68" s="111" t="s">
        <v>163</v>
      </c>
      <c r="E68" s="108"/>
      <c r="F68" s="125"/>
      <c r="G68" s="109">
        <f t="shared" ref="G68" si="10">SUM(E68,F68)*C68</f>
        <v>0</v>
      </c>
      <c r="H68" s="88"/>
    </row>
    <row r="69" spans="1:8" s="74" customFormat="1" ht="12.75" customHeight="1" x14ac:dyDescent="0.2">
      <c r="A69" s="77" t="s">
        <v>58</v>
      </c>
      <c r="B69" s="81" t="s">
        <v>266</v>
      </c>
      <c r="C69" s="106">
        <v>190</v>
      </c>
      <c r="D69" s="111" t="s">
        <v>163</v>
      </c>
      <c r="E69" s="108"/>
      <c r="F69" s="125"/>
      <c r="G69" s="109">
        <f t="shared" si="9"/>
        <v>0</v>
      </c>
      <c r="H69" s="88"/>
    </row>
    <row r="70" spans="1:8" s="74" customFormat="1" ht="12.75" customHeight="1" x14ac:dyDescent="0.2">
      <c r="A70" s="122" t="s">
        <v>63</v>
      </c>
      <c r="B70" s="123" t="s">
        <v>280</v>
      </c>
      <c r="C70" s="106">
        <v>50</v>
      </c>
      <c r="D70" s="111" t="s">
        <v>279</v>
      </c>
      <c r="E70" s="108"/>
      <c r="F70" s="125"/>
      <c r="G70" s="109">
        <f t="shared" ref="G70" si="11">SUM(E70,F70)*C70</f>
        <v>0</v>
      </c>
      <c r="H70" s="88"/>
    </row>
    <row r="71" spans="1:8" s="72" customFormat="1" ht="12.75" customHeight="1" x14ac:dyDescent="0.2">
      <c r="A71" s="89" t="s">
        <v>215</v>
      </c>
      <c r="B71" s="90" t="s">
        <v>167</v>
      </c>
      <c r="C71" s="91"/>
      <c r="D71" s="92"/>
      <c r="E71" s="93"/>
      <c r="F71" s="126"/>
      <c r="G71" s="95"/>
      <c r="H71" s="88"/>
    </row>
    <row r="72" spans="1:8" s="72" customFormat="1" ht="12.75" customHeight="1" x14ac:dyDescent="0.2">
      <c r="A72" s="77" t="s">
        <v>191</v>
      </c>
      <c r="B72" s="81" t="s">
        <v>267</v>
      </c>
      <c r="C72" s="106">
        <v>5</v>
      </c>
      <c r="D72" s="111" t="s">
        <v>163</v>
      </c>
      <c r="E72" s="108"/>
      <c r="F72" s="125"/>
      <c r="G72" s="109">
        <f t="shared" si="9"/>
        <v>0</v>
      </c>
      <c r="H72" s="88"/>
    </row>
    <row r="73" spans="1:8" s="72" customFormat="1" ht="12.75" customHeight="1" x14ac:dyDescent="0.2">
      <c r="A73" s="77" t="s">
        <v>54</v>
      </c>
      <c r="B73" s="81" t="s">
        <v>222</v>
      </c>
      <c r="C73" s="106">
        <v>5</v>
      </c>
      <c r="D73" s="111" t="s">
        <v>163</v>
      </c>
      <c r="E73" s="108"/>
      <c r="F73" s="125"/>
      <c r="G73" s="109">
        <f t="shared" si="9"/>
        <v>0</v>
      </c>
      <c r="H73" s="88"/>
    </row>
    <row r="74" spans="1:8" s="72" customFormat="1" ht="12.75" customHeight="1" x14ac:dyDescent="0.2">
      <c r="A74" s="77" t="s">
        <v>59</v>
      </c>
      <c r="B74" s="81" t="s">
        <v>187</v>
      </c>
      <c r="C74" s="106">
        <v>5</v>
      </c>
      <c r="D74" s="116" t="s">
        <v>163</v>
      </c>
      <c r="E74" s="108"/>
      <c r="F74" s="125"/>
      <c r="G74" s="109">
        <f t="shared" si="9"/>
        <v>0</v>
      </c>
      <c r="H74" s="88"/>
    </row>
    <row r="75" spans="1:8" s="72" customFormat="1" ht="12.75" customHeight="1" x14ac:dyDescent="0.2">
      <c r="A75" s="77" t="s">
        <v>60</v>
      </c>
      <c r="B75" s="81" t="s">
        <v>223</v>
      </c>
      <c r="C75" s="106">
        <v>5</v>
      </c>
      <c r="D75" s="111" t="s">
        <v>163</v>
      </c>
      <c r="E75" s="108"/>
      <c r="F75" s="125"/>
      <c r="G75" s="109">
        <f t="shared" si="9"/>
        <v>0</v>
      </c>
      <c r="H75" s="88"/>
    </row>
    <row r="76" spans="1:8" s="72" customFormat="1" ht="12.75" customHeight="1" x14ac:dyDescent="0.2">
      <c r="A76" s="77" t="s">
        <v>91</v>
      </c>
      <c r="B76" s="81" t="s">
        <v>188</v>
      </c>
      <c r="C76" s="106">
        <v>1.5</v>
      </c>
      <c r="D76" s="111" t="s">
        <v>56</v>
      </c>
      <c r="E76" s="108"/>
      <c r="F76" s="125"/>
      <c r="G76" s="109">
        <f t="shared" ref="G76" si="12">SUM(E76,F76)*C76</f>
        <v>0</v>
      </c>
      <c r="H76" s="88"/>
    </row>
    <row r="77" spans="1:8" s="72" customFormat="1" ht="12.75" customHeight="1" x14ac:dyDescent="0.2">
      <c r="A77" s="77" t="s">
        <v>93</v>
      </c>
      <c r="B77" s="81" t="s">
        <v>224</v>
      </c>
      <c r="C77" s="106">
        <v>5</v>
      </c>
      <c r="D77" s="111" t="s">
        <v>163</v>
      </c>
      <c r="E77" s="108"/>
      <c r="F77" s="125"/>
      <c r="G77" s="109">
        <f t="shared" si="9"/>
        <v>0</v>
      </c>
      <c r="H77" s="88"/>
    </row>
    <row r="78" spans="1:8" s="72" customFormat="1" ht="12.75" customHeight="1" x14ac:dyDescent="0.2">
      <c r="A78" s="77" t="s">
        <v>105</v>
      </c>
      <c r="B78" s="81" t="s">
        <v>225</v>
      </c>
      <c r="C78" s="106">
        <v>1</v>
      </c>
      <c r="D78" s="111" t="s">
        <v>292</v>
      </c>
      <c r="E78" s="108"/>
      <c r="F78" s="125"/>
      <c r="G78" s="109">
        <f t="shared" si="9"/>
        <v>0</v>
      </c>
      <c r="H78" s="88"/>
    </row>
    <row r="79" spans="1:8" s="72" customFormat="1" ht="12.75" customHeight="1" x14ac:dyDescent="0.2">
      <c r="A79" s="89" t="s">
        <v>221</v>
      </c>
      <c r="B79" s="90" t="s">
        <v>168</v>
      </c>
      <c r="C79" s="91"/>
      <c r="D79" s="92"/>
      <c r="E79" s="93"/>
      <c r="F79" s="126"/>
      <c r="G79" s="95"/>
      <c r="H79" s="88"/>
    </row>
    <row r="80" spans="1:8" s="72" customFormat="1" ht="12.75" customHeight="1" x14ac:dyDescent="0.2">
      <c r="A80" s="77" t="s">
        <v>57</v>
      </c>
      <c r="B80" s="81" t="s">
        <v>227</v>
      </c>
      <c r="C80" s="106">
        <v>1999</v>
      </c>
      <c r="D80" s="111" t="s">
        <v>163</v>
      </c>
      <c r="E80" s="108"/>
      <c r="F80" s="125"/>
      <c r="G80" s="109">
        <f t="shared" si="9"/>
        <v>0</v>
      </c>
      <c r="H80" s="88"/>
    </row>
    <row r="81" spans="1:8" s="72" customFormat="1" ht="12.75" customHeight="1" x14ac:dyDescent="0.2">
      <c r="A81" s="77" t="s">
        <v>79</v>
      </c>
      <c r="B81" s="81" t="s">
        <v>228</v>
      </c>
      <c r="C81" s="106">
        <v>999</v>
      </c>
      <c r="D81" s="111" t="s">
        <v>163</v>
      </c>
      <c r="E81" s="108"/>
      <c r="F81" s="125"/>
      <c r="G81" s="109">
        <f t="shared" si="9"/>
        <v>0</v>
      </c>
      <c r="H81" s="88"/>
    </row>
    <row r="82" spans="1:8" s="72" customFormat="1" ht="12.75" customHeight="1" x14ac:dyDescent="0.2">
      <c r="A82" s="89" t="s">
        <v>134</v>
      </c>
      <c r="B82" s="90" t="s">
        <v>235</v>
      </c>
      <c r="C82" s="91"/>
      <c r="D82" s="92"/>
      <c r="E82" s="93"/>
      <c r="F82" s="126"/>
      <c r="G82" s="95"/>
      <c r="H82" s="88"/>
    </row>
    <row r="83" spans="1:8" s="72" customFormat="1" ht="12.75" customHeight="1" x14ac:dyDescent="0.2">
      <c r="A83" s="77" t="s">
        <v>173</v>
      </c>
      <c r="B83" s="81" t="s">
        <v>216</v>
      </c>
      <c r="C83" s="106">
        <v>1125</v>
      </c>
      <c r="D83" s="111" t="s">
        <v>163</v>
      </c>
      <c r="E83" s="108"/>
      <c r="F83" s="125"/>
      <c r="G83" s="109">
        <f t="shared" si="9"/>
        <v>0</v>
      </c>
      <c r="H83" s="88"/>
    </row>
    <row r="84" spans="1:8" s="72" customFormat="1" ht="12.75" customHeight="1" x14ac:dyDescent="0.2">
      <c r="A84" s="77" t="s">
        <v>82</v>
      </c>
      <c r="B84" s="81" t="s">
        <v>218</v>
      </c>
      <c r="C84" s="106">
        <v>5</v>
      </c>
      <c r="D84" s="111" t="s">
        <v>163</v>
      </c>
      <c r="E84" s="108"/>
      <c r="F84" s="128"/>
      <c r="G84" s="109">
        <f t="shared" ref="G84" si="13">SUM(E84,F84)*C84</f>
        <v>0</v>
      </c>
      <c r="H84" s="88"/>
    </row>
    <row r="85" spans="1:8" s="72" customFormat="1" ht="12.75" customHeight="1" x14ac:dyDescent="0.2">
      <c r="A85" s="77" t="s">
        <v>83</v>
      </c>
      <c r="B85" s="81" t="s">
        <v>298</v>
      </c>
      <c r="C85" s="106">
        <v>284</v>
      </c>
      <c r="D85" s="111" t="s">
        <v>163</v>
      </c>
      <c r="E85" s="108"/>
      <c r="F85" s="125"/>
      <c r="G85" s="109">
        <f t="shared" si="9"/>
        <v>0</v>
      </c>
      <c r="H85" s="88"/>
    </row>
    <row r="86" spans="1:8" s="72" customFormat="1" ht="12.75" customHeight="1" x14ac:dyDescent="0.2">
      <c r="A86" s="89" t="s">
        <v>237</v>
      </c>
      <c r="B86" s="90" t="s">
        <v>169</v>
      </c>
      <c r="C86" s="91"/>
      <c r="D86" s="92"/>
      <c r="E86" s="93"/>
      <c r="F86" s="126"/>
      <c r="G86" s="95"/>
      <c r="H86" s="88"/>
    </row>
    <row r="87" spans="1:8" s="72" customFormat="1" ht="12.75" customHeight="1" x14ac:dyDescent="0.2">
      <c r="A87" s="77" t="s">
        <v>26</v>
      </c>
      <c r="B87" s="81" t="s">
        <v>217</v>
      </c>
      <c r="C87" s="106">
        <v>300</v>
      </c>
      <c r="D87" s="111" t="s">
        <v>163</v>
      </c>
      <c r="E87" s="108"/>
      <c r="F87" s="125"/>
      <c r="G87" s="109">
        <f t="shared" si="9"/>
        <v>0</v>
      </c>
      <c r="H87" s="88"/>
    </row>
    <row r="88" spans="1:8" s="72" customFormat="1" ht="12.75" customHeight="1" x14ac:dyDescent="0.2">
      <c r="A88" s="89" t="s">
        <v>238</v>
      </c>
      <c r="B88" s="90" t="s">
        <v>226</v>
      </c>
      <c r="C88" s="91"/>
      <c r="D88" s="92"/>
      <c r="E88" s="93"/>
      <c r="F88" s="126"/>
      <c r="G88" s="95"/>
      <c r="H88" s="88"/>
    </row>
    <row r="89" spans="1:8" s="72" customFormat="1" ht="12.75" customHeight="1" x14ac:dyDescent="0.2">
      <c r="A89" s="77" t="s">
        <v>174</v>
      </c>
      <c r="B89" s="81" t="s">
        <v>119</v>
      </c>
      <c r="C89" s="106">
        <v>20</v>
      </c>
      <c r="D89" s="111" t="s">
        <v>163</v>
      </c>
      <c r="E89" s="108"/>
      <c r="F89" s="125"/>
      <c r="G89" s="109">
        <f t="shared" ref="G89:G98" si="14">SUM(E89,F89)*C89</f>
        <v>0</v>
      </c>
      <c r="H89" s="88"/>
    </row>
    <row r="90" spans="1:8" s="72" customFormat="1" ht="12.75" customHeight="1" x14ac:dyDescent="0.2">
      <c r="A90" s="77" t="s">
        <v>175</v>
      </c>
      <c r="B90" s="81" t="s">
        <v>120</v>
      </c>
      <c r="C90" s="106">
        <v>10</v>
      </c>
      <c r="D90" s="111" t="s">
        <v>163</v>
      </c>
      <c r="E90" s="108"/>
      <c r="F90" s="125"/>
      <c r="G90" s="109">
        <f t="shared" si="14"/>
        <v>0</v>
      </c>
      <c r="H90" s="88"/>
    </row>
    <row r="91" spans="1:8" s="72" customFormat="1" ht="12.75" customHeight="1" x14ac:dyDescent="0.2">
      <c r="A91" s="77" t="s">
        <v>176</v>
      </c>
      <c r="B91" s="81" t="s">
        <v>121</v>
      </c>
      <c r="C91" s="106">
        <v>5</v>
      </c>
      <c r="D91" s="111" t="s">
        <v>163</v>
      </c>
      <c r="E91" s="108"/>
      <c r="F91" s="125"/>
      <c r="G91" s="109">
        <f t="shared" si="14"/>
        <v>0</v>
      </c>
      <c r="H91" s="88"/>
    </row>
    <row r="92" spans="1:8" s="72" customFormat="1" ht="12.75" customHeight="1" x14ac:dyDescent="0.2">
      <c r="A92" s="77" t="s">
        <v>177</v>
      </c>
      <c r="B92" s="81" t="s">
        <v>122</v>
      </c>
      <c r="C92" s="106">
        <v>32</v>
      </c>
      <c r="D92" s="111" t="s">
        <v>163</v>
      </c>
      <c r="E92" s="108"/>
      <c r="F92" s="125"/>
      <c r="G92" s="109">
        <f t="shared" si="14"/>
        <v>0</v>
      </c>
      <c r="H92" s="88"/>
    </row>
    <row r="93" spans="1:8" s="72" customFormat="1" ht="12.75" customHeight="1" x14ac:dyDescent="0.2">
      <c r="A93" s="77" t="s">
        <v>178</v>
      </c>
      <c r="B93" s="81" t="s">
        <v>123</v>
      </c>
      <c r="C93" s="117">
        <f>C108/3</f>
        <v>27</v>
      </c>
      <c r="D93" s="111" t="s">
        <v>163</v>
      </c>
      <c r="E93" s="108"/>
      <c r="F93" s="125"/>
      <c r="G93" s="109">
        <f t="shared" si="14"/>
        <v>0</v>
      </c>
      <c r="H93" s="88"/>
    </row>
    <row r="94" spans="1:8" s="72" customFormat="1" ht="12.75" customHeight="1" x14ac:dyDescent="0.2">
      <c r="A94" s="77" t="s">
        <v>179</v>
      </c>
      <c r="B94" s="81" t="s">
        <v>124</v>
      </c>
      <c r="C94" s="106">
        <v>16</v>
      </c>
      <c r="D94" s="111" t="s">
        <v>163</v>
      </c>
      <c r="E94" s="108"/>
      <c r="F94" s="125"/>
      <c r="G94" s="109">
        <f t="shared" si="14"/>
        <v>0</v>
      </c>
      <c r="H94" s="88"/>
    </row>
    <row r="95" spans="1:8" s="72" customFormat="1" ht="12.75" customHeight="1" x14ac:dyDescent="0.2">
      <c r="A95" s="77" t="s">
        <v>84</v>
      </c>
      <c r="B95" s="81" t="s">
        <v>125</v>
      </c>
      <c r="C95" s="117">
        <f>C93/2</f>
        <v>14</v>
      </c>
      <c r="D95" s="111" t="s">
        <v>163</v>
      </c>
      <c r="E95" s="108"/>
      <c r="F95" s="125"/>
      <c r="G95" s="109">
        <f t="shared" si="14"/>
        <v>0</v>
      </c>
      <c r="H95" s="88"/>
    </row>
    <row r="96" spans="1:8" s="72" customFormat="1" ht="12.75" customHeight="1" x14ac:dyDescent="0.2">
      <c r="A96" s="77" t="s">
        <v>239</v>
      </c>
      <c r="B96" s="81" t="s">
        <v>154</v>
      </c>
      <c r="C96" s="106">
        <v>50</v>
      </c>
      <c r="D96" s="111" t="s">
        <v>163</v>
      </c>
      <c r="E96" s="108"/>
      <c r="F96" s="125"/>
      <c r="G96" s="109">
        <f t="shared" si="14"/>
        <v>0</v>
      </c>
      <c r="H96" s="88"/>
    </row>
    <row r="97" spans="1:10" s="72" customFormat="1" ht="12.75" customHeight="1" x14ac:dyDescent="0.2">
      <c r="A97" s="77" t="s">
        <v>240</v>
      </c>
      <c r="B97" s="81" t="s">
        <v>155</v>
      </c>
      <c r="C97" s="106">
        <v>50</v>
      </c>
      <c r="D97" s="111" t="s">
        <v>163</v>
      </c>
      <c r="E97" s="108"/>
      <c r="F97" s="125"/>
      <c r="G97" s="109">
        <f t="shared" si="14"/>
        <v>0</v>
      </c>
      <c r="H97" s="88"/>
    </row>
    <row r="98" spans="1:10" s="72" customFormat="1" ht="12.75" customHeight="1" x14ac:dyDescent="0.2">
      <c r="A98" s="77" t="s">
        <v>241</v>
      </c>
      <c r="B98" s="81" t="s">
        <v>156</v>
      </c>
      <c r="C98" s="106">
        <f>C97</f>
        <v>50</v>
      </c>
      <c r="D98" s="111" t="s">
        <v>163</v>
      </c>
      <c r="E98" s="108"/>
      <c r="F98" s="125"/>
      <c r="G98" s="109">
        <f t="shared" si="14"/>
        <v>0</v>
      </c>
      <c r="H98" s="88"/>
    </row>
    <row r="99" spans="1:10" s="72" customFormat="1" ht="12.75" customHeight="1" x14ac:dyDescent="0.2">
      <c r="A99" s="77" t="s">
        <v>242</v>
      </c>
      <c r="B99" s="81" t="s">
        <v>126</v>
      </c>
      <c r="C99" s="106">
        <v>92</v>
      </c>
      <c r="D99" s="111" t="s">
        <v>163</v>
      </c>
      <c r="E99" s="108"/>
      <c r="F99" s="125"/>
      <c r="G99" s="109">
        <f t="shared" ref="G99:G103" si="15">SUM(E99,F99)*C99</f>
        <v>0</v>
      </c>
      <c r="H99" s="88"/>
    </row>
    <row r="100" spans="1:10" s="72" customFormat="1" ht="12.75" customHeight="1" x14ac:dyDescent="0.2">
      <c r="A100" s="77" t="s">
        <v>243</v>
      </c>
      <c r="B100" s="81" t="s">
        <v>127</v>
      </c>
      <c r="C100" s="106">
        <v>80</v>
      </c>
      <c r="D100" s="111" t="s">
        <v>163</v>
      </c>
      <c r="E100" s="108"/>
      <c r="F100" s="125"/>
      <c r="G100" s="109">
        <f t="shared" si="15"/>
        <v>0</v>
      </c>
      <c r="H100" s="88"/>
    </row>
    <row r="101" spans="1:10" s="72" customFormat="1" ht="12.75" customHeight="1" x14ac:dyDescent="0.2">
      <c r="A101" s="77" t="s">
        <v>244</v>
      </c>
      <c r="B101" s="81" t="s">
        <v>128</v>
      </c>
      <c r="C101" s="106">
        <v>10</v>
      </c>
      <c r="D101" s="111" t="s">
        <v>163</v>
      </c>
      <c r="E101" s="108"/>
      <c r="F101" s="125"/>
      <c r="G101" s="109">
        <f t="shared" si="15"/>
        <v>0</v>
      </c>
      <c r="H101" s="88"/>
    </row>
    <row r="102" spans="1:10" s="72" customFormat="1" ht="12.75" customHeight="1" x14ac:dyDescent="0.2">
      <c r="A102" s="77" t="s">
        <v>245</v>
      </c>
      <c r="B102" s="81" t="s">
        <v>129</v>
      </c>
      <c r="C102" s="106">
        <v>10</v>
      </c>
      <c r="D102" s="111" t="s">
        <v>163</v>
      </c>
      <c r="E102" s="108"/>
      <c r="F102" s="125"/>
      <c r="G102" s="109">
        <f t="shared" si="15"/>
        <v>0</v>
      </c>
      <c r="H102" s="88"/>
    </row>
    <row r="103" spans="1:10" s="72" customFormat="1" ht="12.75" customHeight="1" x14ac:dyDescent="0.2">
      <c r="A103" s="77" t="s">
        <v>246</v>
      </c>
      <c r="B103" s="81" t="s">
        <v>130</v>
      </c>
      <c r="C103" s="106">
        <v>10</v>
      </c>
      <c r="D103" s="111" t="s">
        <v>163</v>
      </c>
      <c r="E103" s="108"/>
      <c r="F103" s="125"/>
      <c r="G103" s="109">
        <f t="shared" si="15"/>
        <v>0</v>
      </c>
      <c r="H103" s="88"/>
    </row>
    <row r="104" spans="1:10" s="72" customFormat="1" ht="12.75" customHeight="1" x14ac:dyDescent="0.2">
      <c r="A104" s="77" t="s">
        <v>247</v>
      </c>
      <c r="B104" s="81" t="s">
        <v>131</v>
      </c>
      <c r="C104" s="106">
        <v>10</v>
      </c>
      <c r="D104" s="111" t="s">
        <v>163</v>
      </c>
      <c r="E104" s="108"/>
      <c r="F104" s="125"/>
      <c r="G104" s="109">
        <f t="shared" ref="G104:G110" si="16">SUM(E104,F104)*C104</f>
        <v>0</v>
      </c>
      <c r="H104" s="88"/>
    </row>
    <row r="105" spans="1:10" s="72" customFormat="1" ht="12.75" customHeight="1" x14ac:dyDescent="0.2">
      <c r="A105" s="77" t="s">
        <v>248</v>
      </c>
      <c r="B105" s="81" t="s">
        <v>132</v>
      </c>
      <c r="C105" s="106">
        <v>1</v>
      </c>
      <c r="D105" s="111" t="s">
        <v>163</v>
      </c>
      <c r="E105" s="108"/>
      <c r="F105" s="125"/>
      <c r="G105" s="109">
        <f t="shared" si="16"/>
        <v>0</v>
      </c>
      <c r="H105" s="88"/>
    </row>
    <row r="106" spans="1:10" s="72" customFormat="1" ht="12.75" customHeight="1" x14ac:dyDescent="0.2">
      <c r="A106" s="77" t="s">
        <v>249</v>
      </c>
      <c r="B106" s="81" t="s">
        <v>133</v>
      </c>
      <c r="C106" s="106">
        <v>1</v>
      </c>
      <c r="D106" s="111" t="s">
        <v>163</v>
      </c>
      <c r="E106" s="108"/>
      <c r="F106" s="125"/>
      <c r="G106" s="109">
        <f t="shared" si="16"/>
        <v>0</v>
      </c>
      <c r="H106" s="88"/>
    </row>
    <row r="107" spans="1:10" s="72" customFormat="1" ht="12.75" customHeight="1" x14ac:dyDescent="0.2">
      <c r="A107" s="77" t="s">
        <v>250</v>
      </c>
      <c r="B107" s="81" t="s">
        <v>256</v>
      </c>
      <c r="C107" s="106">
        <v>92</v>
      </c>
      <c r="D107" s="111" t="s">
        <v>56</v>
      </c>
      <c r="E107" s="108"/>
      <c r="F107" s="125"/>
      <c r="G107" s="109">
        <f t="shared" si="16"/>
        <v>0</v>
      </c>
      <c r="H107" s="88"/>
    </row>
    <row r="108" spans="1:10" s="72" customFormat="1" ht="12.75" customHeight="1" x14ac:dyDescent="0.2">
      <c r="A108" s="77" t="s">
        <v>251</v>
      </c>
      <c r="B108" s="81" t="s">
        <v>257</v>
      </c>
      <c r="C108" s="106">
        <v>80</v>
      </c>
      <c r="D108" s="111" t="s">
        <v>56</v>
      </c>
      <c r="E108" s="108"/>
      <c r="F108" s="125"/>
      <c r="G108" s="109">
        <f t="shared" si="16"/>
        <v>0</v>
      </c>
      <c r="H108" s="88"/>
    </row>
    <row r="109" spans="1:10" s="72" customFormat="1" ht="12.75" customHeight="1" x14ac:dyDescent="0.2">
      <c r="A109" s="77" t="s">
        <v>252</v>
      </c>
      <c r="B109" s="81" t="s">
        <v>278</v>
      </c>
      <c r="C109" s="106">
        <v>1</v>
      </c>
      <c r="D109" s="111" t="s">
        <v>90</v>
      </c>
      <c r="E109" s="108"/>
      <c r="F109" s="125"/>
      <c r="G109" s="109">
        <f t="shared" si="16"/>
        <v>0</v>
      </c>
      <c r="H109" s="88"/>
    </row>
    <row r="110" spans="1:10" s="72" customFormat="1" ht="12.75" customHeight="1" x14ac:dyDescent="0.2">
      <c r="A110" s="77" t="s">
        <v>253</v>
      </c>
      <c r="B110" s="81" t="s">
        <v>231</v>
      </c>
      <c r="C110" s="106">
        <v>1</v>
      </c>
      <c r="D110" s="111" t="s">
        <v>163</v>
      </c>
      <c r="E110" s="108"/>
      <c r="F110" s="125"/>
      <c r="G110" s="109">
        <f t="shared" si="16"/>
        <v>0</v>
      </c>
      <c r="H110" s="88"/>
    </row>
    <row r="111" spans="1:10" ht="12.75" customHeight="1" x14ac:dyDescent="0.2">
      <c r="A111" s="89" t="s">
        <v>254</v>
      </c>
      <c r="B111" s="90" t="s">
        <v>135</v>
      </c>
      <c r="C111" s="91"/>
      <c r="D111" s="92"/>
      <c r="E111" s="93"/>
      <c r="F111" s="126"/>
      <c r="G111" s="95"/>
      <c r="H111" s="88"/>
      <c r="I111" s="97"/>
      <c r="J111" s="97"/>
    </row>
    <row r="112" spans="1:10" s="72" customFormat="1" ht="12.75" customHeight="1" x14ac:dyDescent="0.2">
      <c r="A112" s="77" t="s">
        <v>210</v>
      </c>
      <c r="B112" s="81" t="s">
        <v>136</v>
      </c>
      <c r="C112" s="106">
        <v>5</v>
      </c>
      <c r="D112" s="116" t="s">
        <v>163</v>
      </c>
      <c r="E112" s="108"/>
      <c r="F112" s="125"/>
      <c r="G112" s="109">
        <f t="shared" ref="G112:G117" si="17">SUM(E112,F112)*C112</f>
        <v>0</v>
      </c>
      <c r="H112" s="88"/>
    </row>
    <row r="113" spans="1:10" s="72" customFormat="1" ht="12.75" customHeight="1" x14ac:dyDescent="0.2">
      <c r="A113" s="77" t="s">
        <v>209</v>
      </c>
      <c r="B113" s="81" t="s">
        <v>157</v>
      </c>
      <c r="C113" s="106">
        <v>5</v>
      </c>
      <c r="D113" s="116" t="s">
        <v>163</v>
      </c>
      <c r="E113" s="108"/>
      <c r="F113" s="125"/>
      <c r="G113" s="109">
        <f t="shared" si="17"/>
        <v>0</v>
      </c>
      <c r="H113" s="88"/>
    </row>
    <row r="114" spans="1:10" s="72" customFormat="1" ht="12.75" customHeight="1" x14ac:dyDescent="0.2">
      <c r="A114" s="77" t="s">
        <v>211</v>
      </c>
      <c r="B114" s="81" t="s">
        <v>137</v>
      </c>
      <c r="C114" s="106">
        <v>5</v>
      </c>
      <c r="D114" s="116" t="s">
        <v>163</v>
      </c>
      <c r="E114" s="108"/>
      <c r="F114" s="125"/>
      <c r="G114" s="109">
        <f t="shared" si="17"/>
        <v>0</v>
      </c>
      <c r="H114" s="88"/>
    </row>
    <row r="115" spans="1:10" s="72" customFormat="1" ht="12.75" customHeight="1" x14ac:dyDescent="0.2">
      <c r="A115" s="77" t="s">
        <v>212</v>
      </c>
      <c r="B115" s="81" t="s">
        <v>158</v>
      </c>
      <c r="C115" s="106">
        <v>5</v>
      </c>
      <c r="D115" s="116" t="s">
        <v>163</v>
      </c>
      <c r="E115" s="108"/>
      <c r="F115" s="125"/>
      <c r="G115" s="109">
        <f t="shared" si="17"/>
        <v>0</v>
      </c>
      <c r="H115" s="88"/>
    </row>
    <row r="116" spans="1:10" s="72" customFormat="1" ht="12.75" customHeight="1" x14ac:dyDescent="0.2">
      <c r="A116" s="77" t="s">
        <v>213</v>
      </c>
      <c r="B116" s="81" t="s">
        <v>138</v>
      </c>
      <c r="C116" s="106">
        <v>5</v>
      </c>
      <c r="D116" s="116" t="s">
        <v>163</v>
      </c>
      <c r="E116" s="108"/>
      <c r="F116" s="125"/>
      <c r="G116" s="109">
        <f t="shared" ref="G116" si="18">SUM(E116,F116)*C116</f>
        <v>0</v>
      </c>
      <c r="H116" s="88"/>
    </row>
    <row r="117" spans="1:10" s="72" customFormat="1" ht="12.75" customHeight="1" x14ac:dyDescent="0.2">
      <c r="A117" s="77" t="s">
        <v>255</v>
      </c>
      <c r="B117" s="81" t="s">
        <v>294</v>
      </c>
      <c r="C117" s="106">
        <f>SUM(C112:C116)</f>
        <v>25</v>
      </c>
      <c r="D117" s="116" t="s">
        <v>163</v>
      </c>
      <c r="E117" s="108"/>
      <c r="F117" s="125"/>
      <c r="G117" s="109">
        <f t="shared" si="17"/>
        <v>0</v>
      </c>
      <c r="H117" s="88"/>
    </row>
    <row r="118" spans="1:10" ht="12.75" customHeight="1" x14ac:dyDescent="0.2">
      <c r="A118" s="89" t="s">
        <v>139</v>
      </c>
      <c r="B118" s="90" t="s">
        <v>180</v>
      </c>
      <c r="C118" s="91"/>
      <c r="D118" s="92"/>
      <c r="E118" s="93"/>
      <c r="F118" s="126"/>
      <c r="G118" s="95"/>
      <c r="H118" s="88"/>
      <c r="I118" s="97"/>
      <c r="J118" s="97"/>
    </row>
    <row r="119" spans="1:10" s="72" customFormat="1" ht="12.75" customHeight="1" x14ac:dyDescent="0.2">
      <c r="A119" s="77" t="s">
        <v>97</v>
      </c>
      <c r="B119" s="81" t="s">
        <v>220</v>
      </c>
      <c r="C119" s="106">
        <v>3</v>
      </c>
      <c r="D119" s="116" t="s">
        <v>163</v>
      </c>
      <c r="E119" s="108"/>
      <c r="F119" s="125"/>
      <c r="G119" s="109">
        <f t="shared" ref="G119:G147" si="19">SUM(E119,F119)*C119</f>
        <v>0</v>
      </c>
      <c r="H119" s="88"/>
    </row>
    <row r="120" spans="1:10" s="72" customFormat="1" ht="12.75" customHeight="1" x14ac:dyDescent="0.2">
      <c r="A120" s="77" t="s">
        <v>98</v>
      </c>
      <c r="B120" s="81" t="s">
        <v>258</v>
      </c>
      <c r="C120" s="106">
        <v>3</v>
      </c>
      <c r="D120" s="116" t="s">
        <v>163</v>
      </c>
      <c r="E120" s="108"/>
      <c r="F120" s="125"/>
      <c r="G120" s="109">
        <f t="shared" si="19"/>
        <v>0</v>
      </c>
      <c r="H120" s="88"/>
    </row>
    <row r="121" spans="1:10" s="72" customFormat="1" ht="12.75" customHeight="1" x14ac:dyDescent="0.2">
      <c r="A121" s="77" t="s">
        <v>99</v>
      </c>
      <c r="B121" s="81" t="s">
        <v>236</v>
      </c>
      <c r="C121" s="106">
        <v>3</v>
      </c>
      <c r="D121" s="116" t="s">
        <v>163</v>
      </c>
      <c r="E121" s="108"/>
      <c r="F121" s="125"/>
      <c r="G121" s="109">
        <f t="shared" si="19"/>
        <v>0</v>
      </c>
      <c r="H121" s="88"/>
    </row>
    <row r="122" spans="1:10" s="72" customFormat="1" ht="12.75" customHeight="1" x14ac:dyDescent="0.2">
      <c r="A122" s="77" t="s">
        <v>100</v>
      </c>
      <c r="B122" s="81" t="s">
        <v>199</v>
      </c>
      <c r="C122" s="106">
        <v>1</v>
      </c>
      <c r="D122" s="116" t="s">
        <v>163</v>
      </c>
      <c r="E122" s="108"/>
      <c r="F122" s="169"/>
      <c r="G122" s="109">
        <f t="shared" si="19"/>
        <v>0</v>
      </c>
      <c r="H122" s="88"/>
    </row>
    <row r="123" spans="1:10" s="72" customFormat="1" ht="12.75" customHeight="1" x14ac:dyDescent="0.2">
      <c r="A123" s="77" t="s">
        <v>101</v>
      </c>
      <c r="B123" s="81" t="s">
        <v>297</v>
      </c>
      <c r="C123" s="106">
        <v>400</v>
      </c>
      <c r="D123" s="116" t="s">
        <v>56</v>
      </c>
      <c r="E123" s="108"/>
      <c r="F123" s="125"/>
      <c r="G123" s="109">
        <f t="shared" si="19"/>
        <v>0</v>
      </c>
      <c r="H123" s="88"/>
    </row>
    <row r="124" spans="1:10" s="72" customFormat="1" ht="12.75" customHeight="1" x14ac:dyDescent="0.2">
      <c r="A124" s="77" t="s">
        <v>102</v>
      </c>
      <c r="B124" s="81" t="s">
        <v>281</v>
      </c>
      <c r="C124" s="106">
        <v>10</v>
      </c>
      <c r="D124" s="116" t="s">
        <v>56</v>
      </c>
      <c r="E124" s="108"/>
      <c r="F124" s="125"/>
      <c r="G124" s="109">
        <f t="shared" si="19"/>
        <v>0</v>
      </c>
      <c r="H124" s="88"/>
    </row>
    <row r="125" spans="1:10" s="72" customFormat="1" ht="12.75" customHeight="1" x14ac:dyDescent="0.2">
      <c r="A125" s="77" t="s">
        <v>103</v>
      </c>
      <c r="B125" s="81" t="s">
        <v>282</v>
      </c>
      <c r="C125" s="106">
        <v>15</v>
      </c>
      <c r="D125" s="116" t="s">
        <v>56</v>
      </c>
      <c r="E125" s="108"/>
      <c r="F125" s="125"/>
      <c r="G125" s="109">
        <f t="shared" si="19"/>
        <v>0</v>
      </c>
      <c r="H125" s="88"/>
    </row>
    <row r="126" spans="1:10" s="72" customFormat="1" ht="12.75" customHeight="1" x14ac:dyDescent="0.2">
      <c r="A126" s="77" t="s">
        <v>104</v>
      </c>
      <c r="B126" s="81" t="s">
        <v>283</v>
      </c>
      <c r="C126" s="106">
        <v>15</v>
      </c>
      <c r="D126" s="116" t="s">
        <v>56</v>
      </c>
      <c r="E126" s="108"/>
      <c r="F126" s="125"/>
      <c r="G126" s="109">
        <f t="shared" si="19"/>
        <v>0</v>
      </c>
      <c r="H126" s="88"/>
    </row>
    <row r="127" spans="1:10" s="72" customFormat="1" ht="12.75" customHeight="1" x14ac:dyDescent="0.2">
      <c r="A127" s="77" t="s">
        <v>110</v>
      </c>
      <c r="B127" s="81" t="s">
        <v>192</v>
      </c>
      <c r="C127" s="106">
        <v>128</v>
      </c>
      <c r="D127" s="116" t="s">
        <v>163</v>
      </c>
      <c r="E127" s="108"/>
      <c r="F127" s="125"/>
      <c r="G127" s="109">
        <f t="shared" si="19"/>
        <v>0</v>
      </c>
      <c r="H127" s="88"/>
    </row>
    <row r="128" spans="1:10" s="72" customFormat="1" ht="12.75" customHeight="1" x14ac:dyDescent="0.2">
      <c r="A128" s="77" t="s">
        <v>111</v>
      </c>
      <c r="B128" s="81" t="s">
        <v>181</v>
      </c>
      <c r="C128" s="106">
        <v>2</v>
      </c>
      <c r="D128" s="116" t="s">
        <v>163</v>
      </c>
      <c r="E128" s="108"/>
      <c r="F128" s="125"/>
      <c r="G128" s="109">
        <f t="shared" si="19"/>
        <v>0</v>
      </c>
      <c r="H128" s="88"/>
    </row>
    <row r="129" spans="1:8" s="72" customFormat="1" ht="12.75" customHeight="1" x14ac:dyDescent="0.2">
      <c r="A129" s="77" t="s">
        <v>263</v>
      </c>
      <c r="B129" s="81" t="s">
        <v>182</v>
      </c>
      <c r="C129" s="106">
        <v>200</v>
      </c>
      <c r="D129" s="116" t="s">
        <v>163</v>
      </c>
      <c r="E129" s="108"/>
      <c r="F129" s="125"/>
      <c r="G129" s="109">
        <f t="shared" si="19"/>
        <v>0</v>
      </c>
      <c r="H129" s="88"/>
    </row>
    <row r="130" spans="1:8" s="72" customFormat="1" ht="12.75" customHeight="1" x14ac:dyDescent="0.2">
      <c r="A130" s="77" t="s">
        <v>264</v>
      </c>
      <c r="B130" s="81" t="s">
        <v>183</v>
      </c>
      <c r="C130" s="106">
        <v>2</v>
      </c>
      <c r="D130" s="116" t="s">
        <v>163</v>
      </c>
      <c r="E130" s="108"/>
      <c r="F130" s="125"/>
      <c r="G130" s="109">
        <f t="shared" si="19"/>
        <v>0</v>
      </c>
      <c r="H130" s="88"/>
    </row>
    <row r="131" spans="1:8" s="72" customFormat="1" ht="12.75" customHeight="1" x14ac:dyDescent="0.2">
      <c r="A131" s="77" t="s">
        <v>140</v>
      </c>
      <c r="B131" s="81" t="s">
        <v>184</v>
      </c>
      <c r="C131" s="106">
        <v>6</v>
      </c>
      <c r="D131" s="116" t="s">
        <v>163</v>
      </c>
      <c r="E131" s="108"/>
      <c r="F131" s="125"/>
      <c r="G131" s="109">
        <f t="shared" si="19"/>
        <v>0</v>
      </c>
      <c r="H131" s="88"/>
    </row>
    <row r="132" spans="1:8" s="72" customFormat="1" ht="12.75" customHeight="1" x14ac:dyDescent="0.2">
      <c r="A132" s="77" t="s">
        <v>141</v>
      </c>
      <c r="B132" s="81" t="s">
        <v>185</v>
      </c>
      <c r="C132" s="106">
        <v>6</v>
      </c>
      <c r="D132" s="116" t="s">
        <v>163</v>
      </c>
      <c r="E132" s="108"/>
      <c r="F132" s="125"/>
      <c r="G132" s="109">
        <f t="shared" si="19"/>
        <v>0</v>
      </c>
      <c r="H132" s="88"/>
    </row>
    <row r="133" spans="1:8" s="72" customFormat="1" ht="12.75" customHeight="1" x14ac:dyDescent="0.2">
      <c r="A133" s="77" t="s">
        <v>142</v>
      </c>
      <c r="B133" s="81" t="s">
        <v>295</v>
      </c>
      <c r="C133" s="106">
        <v>4</v>
      </c>
      <c r="D133" s="116" t="s">
        <v>163</v>
      </c>
      <c r="E133" s="108"/>
      <c r="F133" s="125"/>
      <c r="G133" s="109">
        <f t="shared" si="19"/>
        <v>0</v>
      </c>
      <c r="H133" s="88"/>
    </row>
    <row r="134" spans="1:8" s="72" customFormat="1" ht="12.75" customHeight="1" x14ac:dyDescent="0.2">
      <c r="A134" s="77" t="s">
        <v>143</v>
      </c>
      <c r="B134" s="81" t="s">
        <v>296</v>
      </c>
      <c r="C134" s="106">
        <v>4</v>
      </c>
      <c r="D134" s="116" t="s">
        <v>163</v>
      </c>
      <c r="E134" s="108"/>
      <c r="F134" s="125"/>
      <c r="G134" s="109">
        <f t="shared" si="19"/>
        <v>0</v>
      </c>
      <c r="H134" s="88"/>
    </row>
    <row r="135" spans="1:8" s="72" customFormat="1" ht="12.75" customHeight="1" x14ac:dyDescent="0.2">
      <c r="A135" s="77" t="s">
        <v>144</v>
      </c>
      <c r="B135" s="81" t="s">
        <v>186</v>
      </c>
      <c r="C135" s="106">
        <v>3</v>
      </c>
      <c r="D135" s="116" t="s">
        <v>163</v>
      </c>
      <c r="E135" s="108"/>
      <c r="F135" s="125"/>
      <c r="G135" s="109">
        <f t="shared" ref="G135:G145" si="20">SUM(E135,F135)*C135</f>
        <v>0</v>
      </c>
      <c r="H135" s="88"/>
    </row>
    <row r="136" spans="1:8" s="72" customFormat="1" ht="12.75" customHeight="1" x14ac:dyDescent="0.2">
      <c r="A136" s="77" t="s">
        <v>145</v>
      </c>
      <c r="B136" s="81" t="s">
        <v>187</v>
      </c>
      <c r="C136" s="106">
        <v>5</v>
      </c>
      <c r="D136" s="116" t="s">
        <v>163</v>
      </c>
      <c r="E136" s="108"/>
      <c r="F136" s="125"/>
      <c r="G136" s="109">
        <f t="shared" si="20"/>
        <v>0</v>
      </c>
      <c r="H136" s="88"/>
    </row>
    <row r="137" spans="1:8" s="72" customFormat="1" ht="12.75" customHeight="1" x14ac:dyDescent="0.2">
      <c r="A137" s="77" t="s">
        <v>146</v>
      </c>
      <c r="B137" s="81" t="s">
        <v>219</v>
      </c>
      <c r="C137" s="106">
        <v>1</v>
      </c>
      <c r="D137" s="116" t="s">
        <v>163</v>
      </c>
      <c r="E137" s="108"/>
      <c r="F137" s="125"/>
      <c r="G137" s="109">
        <f t="shared" si="20"/>
        <v>0</v>
      </c>
      <c r="H137" s="88"/>
    </row>
    <row r="138" spans="1:8" s="72" customFormat="1" ht="12.75" customHeight="1" x14ac:dyDescent="0.2">
      <c r="A138" s="77" t="s">
        <v>193</v>
      </c>
      <c r="B138" s="81" t="s">
        <v>290</v>
      </c>
      <c r="C138" s="106">
        <v>1</v>
      </c>
      <c r="D138" s="116" t="s">
        <v>163</v>
      </c>
      <c r="E138" s="108"/>
      <c r="F138" s="125"/>
      <c r="G138" s="109">
        <f t="shared" si="20"/>
        <v>0</v>
      </c>
      <c r="H138" s="88"/>
    </row>
    <row r="139" spans="1:8" s="72" customFormat="1" ht="12.75" customHeight="1" x14ac:dyDescent="0.2">
      <c r="A139" s="77" t="s">
        <v>265</v>
      </c>
      <c r="B139" s="81" t="s">
        <v>284</v>
      </c>
      <c r="C139" s="106">
        <v>1</v>
      </c>
      <c r="D139" s="116" t="s">
        <v>163</v>
      </c>
      <c r="E139" s="108"/>
      <c r="F139" s="125"/>
      <c r="G139" s="109">
        <f t="shared" si="20"/>
        <v>0</v>
      </c>
      <c r="H139" s="88"/>
    </row>
    <row r="140" spans="1:8" s="72" customFormat="1" ht="12.75" customHeight="1" x14ac:dyDescent="0.2">
      <c r="A140" s="77" t="s">
        <v>301</v>
      </c>
      <c r="B140" s="81" t="s">
        <v>188</v>
      </c>
      <c r="C140" s="106">
        <v>2</v>
      </c>
      <c r="D140" s="116" t="s">
        <v>56</v>
      </c>
      <c r="E140" s="108"/>
      <c r="F140" s="125"/>
      <c r="G140" s="109">
        <f t="shared" si="20"/>
        <v>0</v>
      </c>
      <c r="H140" s="88"/>
    </row>
    <row r="141" spans="1:8" s="72" customFormat="1" ht="12.75" customHeight="1" x14ac:dyDescent="0.2">
      <c r="A141" s="77" t="s">
        <v>194</v>
      </c>
      <c r="B141" s="81" t="s">
        <v>285</v>
      </c>
      <c r="C141" s="106">
        <v>1</v>
      </c>
      <c r="D141" s="116" t="s">
        <v>163</v>
      </c>
      <c r="E141" s="108"/>
      <c r="F141" s="125"/>
      <c r="G141" s="109">
        <f t="shared" si="20"/>
        <v>0</v>
      </c>
      <c r="H141" s="88"/>
    </row>
    <row r="142" spans="1:8" s="72" customFormat="1" ht="12.75" customHeight="1" x14ac:dyDescent="0.2">
      <c r="A142" s="77" t="s">
        <v>195</v>
      </c>
      <c r="B142" s="81" t="s">
        <v>286</v>
      </c>
      <c r="C142" s="106">
        <v>1</v>
      </c>
      <c r="D142" s="116" t="s">
        <v>163</v>
      </c>
      <c r="E142" s="108"/>
      <c r="F142" s="125"/>
      <c r="G142" s="109">
        <f t="shared" si="20"/>
        <v>0</v>
      </c>
      <c r="H142" s="88"/>
    </row>
    <row r="143" spans="1:8" s="72" customFormat="1" ht="12.75" customHeight="1" x14ac:dyDescent="0.2">
      <c r="A143" s="77" t="s">
        <v>196</v>
      </c>
      <c r="B143" s="81" t="s">
        <v>200</v>
      </c>
      <c r="C143" s="106">
        <v>2</v>
      </c>
      <c r="D143" s="116" t="s">
        <v>163</v>
      </c>
      <c r="E143" s="108"/>
      <c r="F143" s="125"/>
      <c r="G143" s="109">
        <f t="shared" si="20"/>
        <v>0</v>
      </c>
      <c r="H143" s="88"/>
    </row>
    <row r="144" spans="1:8" s="72" customFormat="1" ht="12.75" customHeight="1" x14ac:dyDescent="0.2">
      <c r="A144" s="77" t="s">
        <v>197</v>
      </c>
      <c r="B144" s="81" t="s">
        <v>288</v>
      </c>
      <c r="C144" s="106">
        <v>1</v>
      </c>
      <c r="D144" s="116" t="s">
        <v>163</v>
      </c>
      <c r="E144" s="108"/>
      <c r="F144" s="125"/>
      <c r="G144" s="109">
        <f t="shared" si="20"/>
        <v>0</v>
      </c>
      <c r="H144" s="88"/>
    </row>
    <row r="145" spans="1:10" ht="12.75" customHeight="1" x14ac:dyDescent="0.2">
      <c r="A145" s="77" t="s">
        <v>198</v>
      </c>
      <c r="B145" s="81" t="s">
        <v>287</v>
      </c>
      <c r="C145" s="106">
        <v>1</v>
      </c>
      <c r="D145" s="116" t="s">
        <v>163</v>
      </c>
      <c r="E145" s="108"/>
      <c r="F145" s="125"/>
      <c r="G145" s="109">
        <f t="shared" si="20"/>
        <v>0</v>
      </c>
      <c r="H145" s="88"/>
      <c r="I145" s="97"/>
      <c r="J145" s="97"/>
    </row>
    <row r="146" spans="1:10" s="72" customFormat="1" ht="12.75" customHeight="1" x14ac:dyDescent="0.2">
      <c r="A146" s="89" t="s">
        <v>204</v>
      </c>
      <c r="B146" s="90" t="s">
        <v>189</v>
      </c>
      <c r="C146" s="91"/>
      <c r="D146" s="92"/>
      <c r="E146" s="93"/>
      <c r="F146" s="126"/>
      <c r="G146" s="95"/>
      <c r="H146" s="88"/>
    </row>
    <row r="147" spans="1:10" s="72" customFormat="1" ht="12.75" customHeight="1" x14ac:dyDescent="0.2">
      <c r="A147" s="77" t="s">
        <v>205</v>
      </c>
      <c r="B147" s="81" t="s">
        <v>269</v>
      </c>
      <c r="C147" s="106">
        <v>1</v>
      </c>
      <c r="D147" s="111" t="s">
        <v>163</v>
      </c>
      <c r="E147" s="108"/>
      <c r="F147" s="108"/>
      <c r="G147" s="109">
        <f t="shared" si="19"/>
        <v>0</v>
      </c>
      <c r="H147" s="88"/>
    </row>
    <row r="148" spans="1:10" ht="12.75" customHeight="1" x14ac:dyDescent="0.2">
      <c r="A148" s="89" t="s">
        <v>268</v>
      </c>
      <c r="B148" s="90" t="s">
        <v>147</v>
      </c>
      <c r="C148" s="91"/>
      <c r="D148" s="92"/>
      <c r="E148" s="93"/>
      <c r="F148" s="94"/>
      <c r="G148" s="95"/>
      <c r="H148" s="88"/>
      <c r="I148" s="97"/>
      <c r="J148" s="97"/>
    </row>
    <row r="149" spans="1:10" s="72" customFormat="1" ht="12.75" customHeight="1" x14ac:dyDescent="0.2">
      <c r="A149" s="77" t="s">
        <v>206</v>
      </c>
      <c r="B149" s="81" t="s">
        <v>148</v>
      </c>
      <c r="C149" s="106">
        <v>1</v>
      </c>
      <c r="D149" s="111" t="s">
        <v>163</v>
      </c>
      <c r="E149" s="107" t="s">
        <v>55</v>
      </c>
      <c r="F149" s="108"/>
      <c r="G149" s="109">
        <f t="shared" ref="G149" si="21">SUM(E149,F149)*C149</f>
        <v>0</v>
      </c>
      <c r="H149" s="88"/>
    </row>
    <row r="150" spans="1:10" s="72" customFormat="1" ht="12.75" customHeight="1" x14ac:dyDescent="0.2">
      <c r="A150" s="77" t="s">
        <v>207</v>
      </c>
      <c r="B150" s="81" t="s">
        <v>232</v>
      </c>
      <c r="C150" s="106">
        <v>1</v>
      </c>
      <c r="D150" s="111" t="s">
        <v>163</v>
      </c>
      <c r="E150" s="107" t="s">
        <v>55</v>
      </c>
      <c r="F150" s="108"/>
      <c r="G150" s="109">
        <f t="shared" ref="G150:G153" si="22">SUM(E150,F150)*C150</f>
        <v>0</v>
      </c>
      <c r="H150" s="88"/>
    </row>
    <row r="151" spans="1:10" s="72" customFormat="1" ht="12.75" customHeight="1" x14ac:dyDescent="0.2">
      <c r="A151" s="77" t="s">
        <v>208</v>
      </c>
      <c r="B151" s="81" t="s">
        <v>201</v>
      </c>
      <c r="C151" s="106">
        <v>1</v>
      </c>
      <c r="D151" s="116" t="s">
        <v>163</v>
      </c>
      <c r="E151" s="107" t="s">
        <v>55</v>
      </c>
      <c r="F151" s="108"/>
      <c r="G151" s="109">
        <f t="shared" si="22"/>
        <v>0</v>
      </c>
      <c r="H151" s="88"/>
    </row>
    <row r="152" spans="1:10" s="72" customFormat="1" ht="12.75" customHeight="1" x14ac:dyDescent="0.2">
      <c r="A152" s="77" t="s">
        <v>233</v>
      </c>
      <c r="B152" s="81" t="s">
        <v>149</v>
      </c>
      <c r="C152" s="106">
        <v>1</v>
      </c>
      <c r="D152" s="116" t="s">
        <v>163</v>
      </c>
      <c r="E152" s="107" t="s">
        <v>55</v>
      </c>
      <c r="F152" s="108"/>
      <c r="G152" s="109">
        <f t="shared" si="22"/>
        <v>0</v>
      </c>
      <c r="H152" s="88"/>
    </row>
    <row r="153" spans="1:10" s="72" customFormat="1" ht="12.75" customHeight="1" thickBot="1" x14ac:dyDescent="0.25">
      <c r="A153" s="77" t="s">
        <v>234</v>
      </c>
      <c r="B153" s="81" t="s">
        <v>159</v>
      </c>
      <c r="C153" s="106">
        <v>1</v>
      </c>
      <c r="D153" s="116" t="s">
        <v>163</v>
      </c>
      <c r="E153" s="107" t="s">
        <v>55</v>
      </c>
      <c r="F153" s="108"/>
      <c r="G153" s="109">
        <f t="shared" si="22"/>
        <v>0</v>
      </c>
      <c r="H153" s="88"/>
    </row>
    <row r="154" spans="1:10" ht="12.75" customHeight="1" thickBot="1" x14ac:dyDescent="0.25">
      <c r="A154" s="63"/>
      <c r="B154" s="139" t="s">
        <v>62</v>
      </c>
      <c r="C154" s="139"/>
      <c r="D154" s="139"/>
      <c r="E154" s="69">
        <f>SUMPRODUCT(E66:E153,$C66:$C153)</f>
        <v>0</v>
      </c>
      <c r="F154" s="69">
        <f>SUMPRODUCT(F66:F153,$C66:$C153)</f>
        <v>0</v>
      </c>
      <c r="G154" s="64">
        <f>SUM(G66:G153)</f>
        <v>0</v>
      </c>
      <c r="H154" s="134"/>
    </row>
    <row r="155" spans="1:10" ht="12.75" customHeight="1" thickBot="1" x14ac:dyDescent="0.25">
      <c r="A155" s="63"/>
      <c r="B155" s="139" t="s">
        <v>300</v>
      </c>
      <c r="C155" s="139"/>
      <c r="D155" s="139"/>
      <c r="E155" s="69">
        <f>E63+E154</f>
        <v>0</v>
      </c>
      <c r="F155" s="69">
        <f>F63+F154</f>
        <v>0</v>
      </c>
      <c r="G155" s="64">
        <f>G63+G154</f>
        <v>0</v>
      </c>
      <c r="H155" s="129"/>
    </row>
    <row r="156" spans="1:10" ht="12.75" customHeight="1" thickBot="1" x14ac:dyDescent="0.25">
      <c r="A156" s="63"/>
      <c r="B156" s="140" t="s">
        <v>51</v>
      </c>
      <c r="C156" s="140"/>
      <c r="D156" s="140"/>
      <c r="E156" s="130">
        <f>TRUNC(E155*(1+$G$4),2)</f>
        <v>0</v>
      </c>
      <c r="F156" s="130">
        <f>TRUNC(F155*(1+$G$4),2)</f>
        <v>0</v>
      </c>
      <c r="G156" s="131">
        <f>TRUNC(G155*(1+$G$4),2)</f>
        <v>0</v>
      </c>
      <c r="H156" s="136"/>
    </row>
    <row r="157" spans="1:10" s="132" customFormat="1" ht="12.75" customHeight="1" x14ac:dyDescent="0.2">
      <c r="A157" s="13"/>
    </row>
    <row r="158" spans="1:10" ht="12.75" customHeight="1" x14ac:dyDescent="0.2"/>
    <row r="159" spans="1:10" ht="12.75" customHeight="1" x14ac:dyDescent="0.2"/>
    <row r="160" spans="1:10" ht="12.75" customHeight="1" x14ac:dyDescent="0.2">
      <c r="E160" s="133"/>
      <c r="F160" s="133"/>
      <c r="G160" s="133"/>
    </row>
    <row r="161" spans="3:3" ht="12.75" customHeight="1" x14ac:dyDescent="0.2"/>
    <row r="162" spans="3:3" ht="12.75" customHeight="1" x14ac:dyDescent="0.2">
      <c r="C162" s="118"/>
    </row>
    <row r="163" spans="3:3" ht="12.75" customHeight="1" x14ac:dyDescent="0.2"/>
    <row r="164" spans="3:3" ht="12.75" customHeight="1" x14ac:dyDescent="0.2"/>
    <row r="165" spans="3:3" ht="12.75" customHeight="1" x14ac:dyDescent="0.2"/>
    <row r="166" spans="3:3" ht="12.75" customHeight="1" x14ac:dyDescent="0.2"/>
    <row r="167" spans="3:3" ht="12.75" customHeight="1" x14ac:dyDescent="0.2"/>
    <row r="168" spans="3:3" ht="12.75" customHeight="1" x14ac:dyDescent="0.2"/>
    <row r="169" spans="3:3" ht="12.75" customHeight="1" x14ac:dyDescent="0.2"/>
    <row r="170" spans="3:3" ht="12.75" customHeight="1" x14ac:dyDescent="0.2"/>
    <row r="171" spans="3:3" ht="12.75" customHeight="1" x14ac:dyDescent="0.2"/>
    <row r="172" spans="3:3" ht="12.75" customHeight="1" x14ac:dyDescent="0.2"/>
    <row r="173" spans="3:3" ht="12.75" customHeight="1" x14ac:dyDescent="0.2"/>
  </sheetData>
  <sheetProtection algorithmName="SHA-512" hashValue="w1l9STIMejVmDBEt9NbAsIfrdGvQm5tq2voRJgmcl+AtTJ+J+OU5XlHGesMV5BXSPm9Sa6qZxj9/lBHOsly3Og==" saltValue="oMxr6jvQnakRTVnLg2l3Mw==" spinCount="100000" sheet="1" selectLockedCells="1"/>
  <sortState ref="B533:G539">
    <sortCondition ref="B533"/>
  </sortState>
  <mergeCells count="24">
    <mergeCell ref="B155:D155"/>
    <mergeCell ref="B154:D154"/>
    <mergeCell ref="A11:G11"/>
    <mergeCell ref="G12:G13"/>
    <mergeCell ref="B12:B13"/>
    <mergeCell ref="D12:D13"/>
    <mergeCell ref="E5:F5"/>
    <mergeCell ref="A8:G8"/>
    <mergeCell ref="C12:C13"/>
    <mergeCell ref="A12:A13"/>
    <mergeCell ref="D10:G10"/>
    <mergeCell ref="E1:G1"/>
    <mergeCell ref="B156:D156"/>
    <mergeCell ref="D9:E9"/>
    <mergeCell ref="H2:H5"/>
    <mergeCell ref="H11:H13"/>
    <mergeCell ref="A2:G3"/>
    <mergeCell ref="E12:F12"/>
    <mergeCell ref="A4:D4"/>
    <mergeCell ref="A5:D5"/>
    <mergeCell ref="A6:D6"/>
    <mergeCell ref="A7:D7"/>
    <mergeCell ref="E6:F6"/>
    <mergeCell ref="E4:F4"/>
  </mergeCells>
  <phoneticPr fontId="27" type="noConversion"/>
  <conditionalFormatting sqref="G34 F65 G27:G29 G114 G117 H86 H88 G112 G31 G57:G62 G72:G73 G83 G149:G152 G24:H24 G119:G145 G67:G70 G75:G78 G80:G81 H65:H84 G85:H85 G87:H87 G147 G51:H55 H31:H34 G36:H38 G40:H41 H57:H59 G17:H22 H111:H153 G89:H110 G43:H49 H15 H158:H161 H63 H26 H29 B63:B64">
    <cfRule type="containsText" dxfId="55" priority="462" stopIfTrue="1" operator="containsText" text="x,xx">
      <formula>NOT(ISERROR(SEARCH("x,xx",B15)))</formula>
    </cfRule>
  </conditionalFormatting>
  <conditionalFormatting sqref="B154">
    <cfRule type="containsText" dxfId="54" priority="461" stopIfTrue="1" operator="containsText" text="x,xx">
      <formula>NOT(ISERROR(SEARCH("x,xx",B154)))</formula>
    </cfRule>
  </conditionalFormatting>
  <conditionalFormatting sqref="B65">
    <cfRule type="containsText" dxfId="53" priority="460" stopIfTrue="1" operator="containsText" text="x,xx">
      <formula>NOT(ISERROR(SEARCH("x,xx",B65)))</formula>
    </cfRule>
  </conditionalFormatting>
  <conditionalFormatting sqref="A15:G15">
    <cfRule type="containsText" dxfId="52" priority="457" stopIfTrue="1" operator="containsText" text="x,xx">
      <formula>NOT(ISERROR(SEARCH("x,xx",A15)))</formula>
    </cfRule>
  </conditionalFormatting>
  <conditionalFormatting sqref="F14:G14">
    <cfRule type="containsText" dxfId="51" priority="450" stopIfTrue="1" operator="containsText" text="x,xx">
      <formula>NOT(ISERROR(SEARCH("x,xx",F14)))</formula>
    </cfRule>
  </conditionalFormatting>
  <conditionalFormatting sqref="B14">
    <cfRule type="containsText" dxfId="50" priority="451" stopIfTrue="1" operator="containsText" text="x,xx">
      <formula>NOT(ISERROR(SEARCH("x,xx",B14)))</formula>
    </cfRule>
  </conditionalFormatting>
  <conditionalFormatting sqref="G26">
    <cfRule type="containsText" dxfId="49" priority="405" stopIfTrue="1" operator="containsText" text="x,xx">
      <formula>NOT(ISERROR(SEARCH("x,xx",G26)))</formula>
    </cfRule>
  </conditionalFormatting>
  <conditionalFormatting sqref="G32">
    <cfRule type="containsText" dxfId="48" priority="403" stopIfTrue="1" operator="containsText" text="x,xx">
      <formula>NOT(ISERROR(SEARCH("x,xx",G32)))</formula>
    </cfRule>
  </conditionalFormatting>
  <conditionalFormatting sqref="G33">
    <cfRule type="containsText" dxfId="47" priority="400" stopIfTrue="1" operator="containsText" text="x,xx">
      <formula>NOT(ISERROR(SEARCH("x,xx",G33)))</formula>
    </cfRule>
  </conditionalFormatting>
  <conditionalFormatting sqref="G25">
    <cfRule type="containsText" dxfId="46" priority="370" stopIfTrue="1" operator="containsText" text="x,xx">
      <formula>NOT(ISERROR(SEARCH("x,xx",G25)))</formula>
    </cfRule>
  </conditionalFormatting>
  <conditionalFormatting sqref="G113">
    <cfRule type="containsText" dxfId="45" priority="343" stopIfTrue="1" operator="containsText" text="x,xx">
      <formula>NOT(ISERROR(SEARCH("x,xx",G113)))</formula>
    </cfRule>
  </conditionalFormatting>
  <conditionalFormatting sqref="G115">
    <cfRule type="containsText" dxfId="44" priority="342" stopIfTrue="1" operator="containsText" text="x,xx">
      <formula>NOT(ISERROR(SEARCH("x,xx",G115)))</formula>
    </cfRule>
  </conditionalFormatting>
  <conditionalFormatting sqref="H25">
    <cfRule type="containsText" dxfId="43" priority="336" stopIfTrue="1" operator="containsText" text="x,xx">
      <formula>NOT(ISERROR(SEARCH("x,xx",H25)))</formula>
    </cfRule>
  </conditionalFormatting>
  <conditionalFormatting sqref="H27">
    <cfRule type="containsText" dxfId="42" priority="333" stopIfTrue="1" operator="containsText" text="x,xx">
      <formula>NOT(ISERROR(SEARCH("x,xx",H27)))</formula>
    </cfRule>
  </conditionalFormatting>
  <conditionalFormatting sqref="H28">
    <cfRule type="containsText" dxfId="41" priority="331" stopIfTrue="1" operator="containsText" text="x,xx">
      <formula>NOT(ISERROR(SEARCH("x,xx",H28)))</formula>
    </cfRule>
  </conditionalFormatting>
  <conditionalFormatting sqref="H30">
    <cfRule type="containsText" dxfId="40" priority="289" stopIfTrue="1" operator="containsText" text="x,xx">
      <formula>NOT(ISERROR(SEARCH("x,xx",H30)))</formula>
    </cfRule>
  </conditionalFormatting>
  <conditionalFormatting sqref="H23">
    <cfRule type="containsText" dxfId="39" priority="281" stopIfTrue="1" operator="containsText" text="x,xx">
      <formula>NOT(ISERROR(SEARCH("x,xx",H23)))</formula>
    </cfRule>
  </conditionalFormatting>
  <conditionalFormatting sqref="B16">
    <cfRule type="containsText" dxfId="38" priority="280" stopIfTrue="1" operator="containsText" text="x,xx">
      <formula>NOT(ISERROR(SEARCH("x,xx",B16)))</formula>
    </cfRule>
  </conditionalFormatting>
  <conditionalFormatting sqref="H16">
    <cfRule type="containsText" dxfId="37" priority="277" stopIfTrue="1" operator="containsText" text="x,xx">
      <formula>NOT(ISERROR(SEARCH("x,xx",H16)))</formula>
    </cfRule>
  </conditionalFormatting>
  <conditionalFormatting sqref="H35">
    <cfRule type="containsText" dxfId="36" priority="269" stopIfTrue="1" operator="containsText" text="x,xx">
      <formula>NOT(ISERROR(SEARCH("x,xx",H35)))</formula>
    </cfRule>
  </conditionalFormatting>
  <conditionalFormatting sqref="H39">
    <cfRule type="containsText" dxfId="35" priority="261" stopIfTrue="1" operator="containsText" text="x,xx">
      <formula>NOT(ISERROR(SEARCH("x,xx",H39)))</formula>
    </cfRule>
  </conditionalFormatting>
  <conditionalFormatting sqref="H42">
    <cfRule type="containsText" dxfId="34" priority="241" stopIfTrue="1" operator="containsText" text="x,xx">
      <formula>NOT(ISERROR(SEARCH("x,xx",H42)))</formula>
    </cfRule>
  </conditionalFormatting>
  <conditionalFormatting sqref="H50">
    <cfRule type="containsText" dxfId="33" priority="229" stopIfTrue="1" operator="containsText" text="x,xx">
      <formula>NOT(ISERROR(SEARCH("x,xx",H50)))</formula>
    </cfRule>
  </conditionalFormatting>
  <conditionalFormatting sqref="H56">
    <cfRule type="containsText" dxfId="32" priority="221" stopIfTrue="1" operator="containsText" text="x,xx">
      <formula>NOT(ISERROR(SEARCH("x,xx",H56)))</formula>
    </cfRule>
  </conditionalFormatting>
  <conditionalFormatting sqref="H60:H62">
    <cfRule type="containsText" dxfId="31" priority="201" stopIfTrue="1" operator="containsText" text="x,xx">
      <formula>NOT(ISERROR(SEARCH("x,xx",H60)))</formula>
    </cfRule>
  </conditionalFormatting>
  <conditionalFormatting sqref="H111">
    <cfRule type="containsText" dxfId="30" priority="165" stopIfTrue="1" operator="containsText" text="x,xx">
      <formula>NOT(ISERROR(SEARCH("x,xx",H111)))</formula>
    </cfRule>
  </conditionalFormatting>
  <conditionalFormatting sqref="H118">
    <cfRule type="containsText" dxfId="29" priority="149" stopIfTrue="1" operator="containsText" text="x,xx">
      <formula>NOT(ISERROR(SEARCH("x,xx",H118)))</formula>
    </cfRule>
  </conditionalFormatting>
  <conditionalFormatting sqref="H145">
    <cfRule type="containsText" dxfId="28" priority="145" stopIfTrue="1" operator="containsText" text="x,xx">
      <formula>NOT(ISERROR(SEARCH("x,xx",H145)))</formula>
    </cfRule>
  </conditionalFormatting>
  <conditionalFormatting sqref="H148">
    <cfRule type="containsText" dxfId="27" priority="133" stopIfTrue="1" operator="containsText" text="x,xx">
      <formula>NOT(ISERROR(SEARCH("x,xx",H148)))</formula>
    </cfRule>
  </conditionalFormatting>
  <conditionalFormatting sqref="H141">
    <cfRule type="containsText" dxfId="26" priority="95" stopIfTrue="1" operator="containsText" text="x,xx">
      <formula>NOT(ISERROR(SEARCH("x,xx",H141)))</formula>
    </cfRule>
  </conditionalFormatting>
  <conditionalFormatting sqref="H148">
    <cfRule type="containsText" dxfId="25" priority="92" stopIfTrue="1" operator="containsText" text="x,xx">
      <formula>NOT(ISERROR(SEARCH("x,xx",H148)))</formula>
    </cfRule>
  </conditionalFormatting>
  <conditionalFormatting sqref="B42">
    <cfRule type="containsText" dxfId="24" priority="78" stopIfTrue="1" operator="containsText" text="x,xx">
      <formula>NOT(ISERROR(SEARCH("x,xx",B42)))</formula>
    </cfRule>
  </conditionalFormatting>
  <conditionalFormatting sqref="B50">
    <cfRule type="containsText" dxfId="23" priority="75" stopIfTrue="1" operator="containsText" text="x,xx">
      <formula>NOT(ISERROR(SEARCH("x,xx",B50)))</formula>
    </cfRule>
  </conditionalFormatting>
  <conditionalFormatting sqref="B56">
    <cfRule type="containsText" dxfId="22" priority="72" stopIfTrue="1" operator="containsText" text="x,xx">
      <formula>NOT(ISERROR(SEARCH("x,xx",B56)))</formula>
    </cfRule>
  </conditionalFormatting>
  <conditionalFormatting sqref="B60">
    <cfRule type="containsText" dxfId="21" priority="69" stopIfTrue="1" operator="containsText" text="x,xx">
      <formula>NOT(ISERROR(SEARCH("x,xx",B60)))</formula>
    </cfRule>
  </conditionalFormatting>
  <conditionalFormatting sqref="B66">
    <cfRule type="containsText" dxfId="20" priority="66" stopIfTrue="1" operator="containsText" text="x,xx">
      <formula>NOT(ISERROR(SEARCH("x,xx",B66)))</formula>
    </cfRule>
  </conditionalFormatting>
  <conditionalFormatting sqref="B71">
    <cfRule type="containsText" dxfId="19" priority="63" stopIfTrue="1" operator="containsText" text="x,xx">
      <formula>NOT(ISERROR(SEARCH("x,xx",B71)))</formula>
    </cfRule>
  </conditionalFormatting>
  <conditionalFormatting sqref="B79">
    <cfRule type="containsText" dxfId="18" priority="60" stopIfTrue="1" operator="containsText" text="x,xx">
      <formula>NOT(ISERROR(SEARCH("x,xx",B79)))</formula>
    </cfRule>
  </conditionalFormatting>
  <conditionalFormatting sqref="B82">
    <cfRule type="containsText" dxfId="17" priority="57" stopIfTrue="1" operator="containsText" text="x,xx">
      <formula>NOT(ISERROR(SEARCH("x,xx",B82)))</formula>
    </cfRule>
  </conditionalFormatting>
  <conditionalFormatting sqref="B86">
    <cfRule type="containsText" dxfId="16" priority="54" stopIfTrue="1" operator="containsText" text="x,xx">
      <formula>NOT(ISERROR(SEARCH("x,xx",B86)))</formula>
    </cfRule>
  </conditionalFormatting>
  <conditionalFormatting sqref="B88">
    <cfRule type="containsText" dxfId="15" priority="51" stopIfTrue="1" operator="containsText" text="x,xx">
      <formula>NOT(ISERROR(SEARCH("x,xx",B88)))</formula>
    </cfRule>
  </conditionalFormatting>
  <conditionalFormatting sqref="B111">
    <cfRule type="containsText" dxfId="14" priority="45" stopIfTrue="1" operator="containsText" text="x,xx">
      <formula>NOT(ISERROR(SEARCH("x,xx",B111)))</formula>
    </cfRule>
  </conditionalFormatting>
  <conditionalFormatting sqref="B118">
    <cfRule type="containsText" dxfId="13" priority="42" stopIfTrue="1" operator="containsText" text="x,xx">
      <formula>NOT(ISERROR(SEARCH("x,xx",B118)))</formula>
    </cfRule>
  </conditionalFormatting>
  <conditionalFormatting sqref="B146">
    <cfRule type="containsText" dxfId="12" priority="39" stopIfTrue="1" operator="containsText" text="x,xx">
      <formula>NOT(ISERROR(SEARCH("x,xx",B146)))</formula>
    </cfRule>
  </conditionalFormatting>
  <conditionalFormatting sqref="B148">
    <cfRule type="containsText" dxfId="11" priority="36" stopIfTrue="1" operator="containsText" text="x,xx">
      <formula>NOT(ISERROR(SEARCH("x,xx",B148)))</formula>
    </cfRule>
  </conditionalFormatting>
  <conditionalFormatting sqref="G84">
    <cfRule type="containsText" dxfId="10" priority="33" stopIfTrue="1" operator="containsText" text="x,xx">
      <formula>NOT(ISERROR(SEARCH("x,xx",G84)))</formula>
    </cfRule>
  </conditionalFormatting>
  <conditionalFormatting sqref="A23:G23">
    <cfRule type="containsText" dxfId="9" priority="26" stopIfTrue="1" operator="containsText" text="x,xx">
      <formula>NOT(ISERROR(SEARCH("x,xx",A23)))</formula>
    </cfRule>
  </conditionalFormatting>
  <conditionalFormatting sqref="A30:G30">
    <cfRule type="containsText" dxfId="8" priority="24" stopIfTrue="1" operator="containsText" text="x,xx">
      <formula>NOT(ISERROR(SEARCH("x,xx",A30)))</formula>
    </cfRule>
  </conditionalFormatting>
  <conditionalFormatting sqref="A35:G35">
    <cfRule type="containsText" dxfId="7" priority="22" stopIfTrue="1" operator="containsText" text="x,xx">
      <formula>NOT(ISERROR(SEARCH("x,xx",A35)))</formula>
    </cfRule>
  </conditionalFormatting>
  <conditionalFormatting sqref="G74">
    <cfRule type="containsText" dxfId="6" priority="16" stopIfTrue="1" operator="containsText" text="x,xx">
      <formula>NOT(ISERROR(SEARCH("x,xx",G74)))</formula>
    </cfRule>
  </conditionalFormatting>
  <conditionalFormatting sqref="G116">
    <cfRule type="containsText" dxfId="5" priority="15" stopIfTrue="1" operator="containsText" text="x,xx">
      <formula>NOT(ISERROR(SEARCH("x,xx",G116)))</formula>
    </cfRule>
  </conditionalFormatting>
  <conditionalFormatting sqref="G153">
    <cfRule type="containsText" dxfId="4" priority="13" stopIfTrue="1" operator="containsText" text="x,xx">
      <formula>NOT(ISERROR(SEARCH("x,xx",G153)))</formula>
    </cfRule>
  </conditionalFormatting>
  <conditionalFormatting sqref="F122">
    <cfRule type="containsText" dxfId="3" priority="10" stopIfTrue="1" operator="containsText" text="x,xx">
      <formula>NOT(ISERROR(SEARCH("x,xx",F122)))</formula>
    </cfRule>
  </conditionalFormatting>
  <conditionalFormatting sqref="A39:G39">
    <cfRule type="containsText" dxfId="2" priority="9" stopIfTrue="1" operator="containsText" text="x,xx">
      <formula>NOT(ISERROR(SEARCH("x,xx",A39)))</formula>
    </cfRule>
  </conditionalFormatting>
  <conditionalFormatting sqref="B156">
    <cfRule type="containsText" dxfId="1" priority="3" stopIfTrue="1" operator="containsText" text="x,xx">
      <formula>NOT(ISERROR(SEARCH("x,xx",B156)))</formula>
    </cfRule>
  </conditionalFormatting>
  <conditionalFormatting sqref="B155">
    <cfRule type="containsText" dxfId="0" priority="1" stopIfTrue="1" operator="containsText" text="x,xx">
      <formula>NOT(ISERROR(SEARCH("x,xx",B155)))</formula>
    </cfRule>
  </conditionalFormatting>
  <printOptions horizontalCentered="1"/>
  <pageMargins left="0.39370078740157483" right="0.39370078740157483" top="0.98425196850393704" bottom="0.47244094488188981" header="0.31496062992125984" footer="0.31496062992125984"/>
  <pageSetup paperSize="9" scale="83" fitToHeight="0" orientation="landscape" r:id="rId1"/>
  <headerFooter>
    <oddHeader xml:space="preserve">&amp;L&amp;G&amp;C&amp;"-,Negrito"&amp;11&amp;K04+004
&amp;R&amp;"-,Negrito"&amp;K03+000
</oddHeader>
    <oddFooter>&amp;R&amp;"-,Regular"&amp;9&amp;K03+000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J21" sqref="J21"/>
    </sheetView>
  </sheetViews>
  <sheetFormatPr defaultColWidth="8.855468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85546875" style="19"/>
    <col min="7" max="7" width="31.42578125" style="19" customWidth="1"/>
    <col min="8" max="8" width="8.85546875" style="19"/>
    <col min="9" max="9" width="10.28515625" style="19" customWidth="1"/>
    <col min="10" max="16384" width="8.855468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60" t="s">
        <v>45</v>
      </c>
      <c r="C4" s="160"/>
      <c r="D4" s="160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51"/>
      <c r="C6" s="52" t="s">
        <v>20</v>
      </c>
      <c r="D6" s="52"/>
      <c r="E6" s="2"/>
      <c r="F6" s="161" t="s">
        <v>44</v>
      </c>
      <c r="G6" s="161"/>
      <c r="H6" s="161"/>
    </row>
    <row r="7" spans="1:8" ht="15" x14ac:dyDescent="0.2">
      <c r="A7" s="1"/>
      <c r="B7" s="34">
        <v>1</v>
      </c>
      <c r="C7" s="38" t="s">
        <v>21</v>
      </c>
      <c r="D7" s="39">
        <v>3.5000000000000003E-2</v>
      </c>
      <c r="E7" s="1"/>
      <c r="F7" s="99" t="s">
        <v>35</v>
      </c>
      <c r="G7" s="99"/>
      <c r="H7" s="99"/>
    </row>
    <row r="8" spans="1:8" ht="15" x14ac:dyDescent="0.2">
      <c r="A8" s="1"/>
      <c r="B8" s="34">
        <v>2</v>
      </c>
      <c r="C8" s="38" t="s">
        <v>22</v>
      </c>
      <c r="D8" s="39">
        <v>8.9999999999999993E-3</v>
      </c>
      <c r="E8" s="1"/>
      <c r="F8" s="99" t="s">
        <v>36</v>
      </c>
      <c r="G8" s="99"/>
      <c r="H8" s="99"/>
    </row>
    <row r="9" spans="1:8" ht="15" x14ac:dyDescent="0.2">
      <c r="A9" s="1"/>
      <c r="B9" s="45">
        <v>3</v>
      </c>
      <c r="C9" s="49" t="s">
        <v>23</v>
      </c>
      <c r="D9" s="50">
        <v>1.26E-2</v>
      </c>
      <c r="E9" s="1"/>
      <c r="F9" s="99" t="s">
        <v>37</v>
      </c>
      <c r="G9" s="99"/>
      <c r="H9" s="99"/>
    </row>
    <row r="10" spans="1:8" ht="15" x14ac:dyDescent="0.2">
      <c r="A10" s="1"/>
      <c r="B10" s="34"/>
      <c r="C10" s="38"/>
      <c r="D10" s="53"/>
      <c r="E10" s="1"/>
      <c r="F10" s="99" t="s">
        <v>38</v>
      </c>
      <c r="G10" s="99"/>
      <c r="H10" s="99"/>
    </row>
    <row r="11" spans="1:8" ht="15" x14ac:dyDescent="0.2">
      <c r="A11" s="1"/>
      <c r="B11" s="98">
        <v>4</v>
      </c>
      <c r="C11" s="40" t="s">
        <v>24</v>
      </c>
      <c r="D11" s="41">
        <v>7.0000000000000007E-2</v>
      </c>
      <c r="E11" s="1"/>
      <c r="F11" s="99" t="s">
        <v>39</v>
      </c>
      <c r="G11" s="99"/>
      <c r="H11" s="99"/>
    </row>
    <row r="12" spans="1:8" ht="15" x14ac:dyDescent="0.2">
      <c r="A12" s="1"/>
      <c r="B12" s="37"/>
      <c r="C12" s="38"/>
      <c r="D12" s="53"/>
      <c r="E12" s="1"/>
      <c r="F12" s="100" t="s">
        <v>40</v>
      </c>
      <c r="G12" s="100"/>
      <c r="H12" s="100"/>
    </row>
    <row r="13" spans="1:8" x14ac:dyDescent="0.2">
      <c r="A13" s="1"/>
      <c r="B13" s="31">
        <v>5</v>
      </c>
      <c r="C13" s="32" t="s">
        <v>25</v>
      </c>
      <c r="D13" s="48">
        <f>SUM(D14:D17)</f>
        <v>8.6499999999999994E-2</v>
      </c>
      <c r="E13" s="1"/>
      <c r="F13" s="24"/>
      <c r="G13" s="24"/>
      <c r="H13" s="24"/>
    </row>
    <row r="14" spans="1:8" ht="13.9" customHeight="1" x14ac:dyDescent="0.2">
      <c r="A14" s="1"/>
      <c r="B14" s="42" t="s">
        <v>26</v>
      </c>
      <c r="C14" s="43" t="s">
        <v>27</v>
      </c>
      <c r="D14" s="44">
        <v>0.03</v>
      </c>
      <c r="E14" s="1"/>
      <c r="F14" s="25"/>
      <c r="G14" s="101"/>
      <c r="H14" s="101"/>
    </row>
    <row r="15" spans="1:8" x14ac:dyDescent="0.2">
      <c r="A15" s="1"/>
      <c r="B15" s="34" t="s">
        <v>28</v>
      </c>
      <c r="C15" s="35" t="s">
        <v>29</v>
      </c>
      <c r="D15" s="36">
        <v>6.4999999999999997E-3</v>
      </c>
      <c r="E15" s="1"/>
      <c r="F15" s="101"/>
      <c r="G15" s="101"/>
      <c r="H15" s="101"/>
    </row>
    <row r="16" spans="1:8" x14ac:dyDescent="0.2">
      <c r="A16" s="1"/>
      <c r="B16" s="34" t="s">
        <v>30</v>
      </c>
      <c r="C16" s="35" t="s">
        <v>31</v>
      </c>
      <c r="D16" s="36">
        <v>0.03</v>
      </c>
      <c r="E16" s="1"/>
      <c r="F16" s="101"/>
      <c r="G16" s="101"/>
      <c r="H16" s="101"/>
    </row>
    <row r="17" spans="1:10" x14ac:dyDescent="0.2">
      <c r="A17" s="1"/>
      <c r="B17" s="45" t="s">
        <v>32</v>
      </c>
      <c r="C17" s="46" t="s">
        <v>33</v>
      </c>
      <c r="D17" s="47">
        <v>0.02</v>
      </c>
      <c r="E17" s="1"/>
      <c r="F17" s="162"/>
      <c r="G17" s="162"/>
      <c r="H17" s="162"/>
    </row>
    <row r="18" spans="1:10" ht="13.9" customHeight="1" x14ac:dyDescent="0.2">
      <c r="A18" s="1"/>
      <c r="B18" s="34"/>
      <c r="C18" s="35"/>
      <c r="D18" s="54"/>
      <c r="E18" s="1"/>
      <c r="F18" s="161" t="s">
        <v>47</v>
      </c>
      <c r="G18" s="161"/>
      <c r="H18" s="161"/>
    </row>
    <row r="19" spans="1:10" x14ac:dyDescent="0.2">
      <c r="A19" s="3"/>
      <c r="B19" s="31">
        <v>6</v>
      </c>
      <c r="C19" s="32" t="s">
        <v>34</v>
      </c>
      <c r="D19" s="33">
        <v>0.01</v>
      </c>
      <c r="E19" s="3"/>
      <c r="F19" s="163" t="s">
        <v>46</v>
      </c>
      <c r="G19" s="163"/>
      <c r="H19" s="163"/>
    </row>
    <row r="20" spans="1:10" x14ac:dyDescent="0.2">
      <c r="A20" s="3"/>
      <c r="B20" s="166"/>
      <c r="C20" s="166"/>
      <c r="D20" s="166"/>
      <c r="E20" s="4"/>
      <c r="F20" s="164"/>
      <c r="G20" s="164"/>
      <c r="H20" s="164"/>
    </row>
    <row r="21" spans="1:10" ht="13.5" thickBot="1" x14ac:dyDescent="0.25">
      <c r="A21" s="3"/>
      <c r="B21" s="28"/>
      <c r="C21" s="29" t="s">
        <v>42</v>
      </c>
      <c r="D21" s="30">
        <f>(((1+D7+D8+D9)*(1+D19)*(1+D11)/(1-D13))-1)</f>
        <v>0.25</v>
      </c>
      <c r="E21" s="4"/>
      <c r="F21" s="164"/>
      <c r="G21" s="164"/>
      <c r="H21" s="164"/>
    </row>
    <row r="22" spans="1:10" x14ac:dyDescent="0.2">
      <c r="A22" s="3"/>
      <c r="D22" s="21"/>
      <c r="E22" s="5"/>
      <c r="F22" s="164"/>
      <c r="G22" s="164"/>
      <c r="H22" s="164"/>
    </row>
    <row r="23" spans="1:10" ht="13.5" thickBot="1" x14ac:dyDescent="0.25">
      <c r="A23" s="3"/>
      <c r="B23" s="27" t="s">
        <v>43</v>
      </c>
      <c r="C23" s="25"/>
      <c r="D23" s="21"/>
      <c r="E23" s="5"/>
      <c r="F23" s="164"/>
      <c r="G23" s="164"/>
      <c r="H23" s="164"/>
    </row>
    <row r="24" spans="1:10" x14ac:dyDescent="0.2">
      <c r="A24" s="3"/>
      <c r="B24" s="167" t="s">
        <v>49</v>
      </c>
      <c r="C24" s="167"/>
      <c r="D24" s="167"/>
      <c r="E24" s="5"/>
      <c r="F24" s="164"/>
      <c r="G24" s="164"/>
      <c r="H24" s="164"/>
    </row>
    <row r="25" spans="1:10" ht="13.5" thickBot="1" x14ac:dyDescent="0.25">
      <c r="B25" s="168" t="s">
        <v>48</v>
      </c>
      <c r="C25" s="168"/>
      <c r="D25" s="168"/>
      <c r="F25" s="165"/>
      <c r="G25" s="165"/>
      <c r="H25" s="165"/>
    </row>
    <row r="27" spans="1:10" x14ac:dyDescent="0.2">
      <c r="A27" s="25"/>
      <c r="B27" s="25"/>
      <c r="C27" s="25"/>
      <c r="D27" s="25"/>
      <c r="E27" s="101"/>
      <c r="F27" s="101"/>
      <c r="G27" s="101"/>
      <c r="H27" s="101"/>
      <c r="I27" s="101"/>
      <c r="J27" s="101"/>
    </row>
    <row r="28" spans="1:10" x14ac:dyDescent="0.2">
      <c r="A28" s="25"/>
      <c r="B28" s="25"/>
      <c r="C28" s="25"/>
      <c r="D28" s="25"/>
      <c r="E28" s="25"/>
      <c r="F28" s="25"/>
      <c r="G28" s="25"/>
      <c r="H28" s="25"/>
      <c r="I28" s="25"/>
    </row>
    <row r="29" spans="1:10" ht="14.45" customHeight="1" x14ac:dyDescent="0.2">
      <c r="B29" s="25"/>
      <c r="C29" s="25"/>
      <c r="D29" s="25"/>
      <c r="E29" s="102"/>
      <c r="F29" s="25"/>
      <c r="G29" s="25"/>
      <c r="H29" s="25"/>
    </row>
    <row r="30" spans="1:10" ht="15" x14ac:dyDescent="0.2">
      <c r="B30" s="25"/>
      <c r="C30" s="25"/>
      <c r="D30" s="25"/>
      <c r="E30" s="103"/>
      <c r="F30" s="25"/>
      <c r="G30" s="25"/>
      <c r="H30" s="25"/>
    </row>
    <row r="31" spans="1:10" ht="15" x14ac:dyDescent="0.2">
      <c r="B31" s="25"/>
      <c r="C31" s="25"/>
      <c r="D31" s="25"/>
      <c r="E31" s="103"/>
      <c r="F31" s="25"/>
      <c r="G31" s="25"/>
      <c r="H31" s="25"/>
    </row>
    <row r="32" spans="1:10" ht="15" x14ac:dyDescent="0.2">
      <c r="B32" s="25"/>
      <c r="C32" s="25"/>
      <c r="D32" s="25"/>
      <c r="E32" s="103"/>
      <c r="F32" s="25"/>
      <c r="G32" s="25"/>
      <c r="H32" s="25"/>
    </row>
    <row r="33" spans="2:8" ht="15" x14ac:dyDescent="0.2">
      <c r="B33" s="26"/>
      <c r="C33" s="26"/>
      <c r="D33" s="26"/>
      <c r="E33" s="104"/>
      <c r="F33" s="26"/>
      <c r="G33" s="26"/>
      <c r="H33" s="26"/>
    </row>
    <row r="34" spans="2:8" ht="15" x14ac:dyDescent="0.2">
      <c r="E34" s="103"/>
    </row>
    <row r="35" spans="2:8" ht="15" x14ac:dyDescent="0.2">
      <c r="E35" s="105"/>
    </row>
  </sheetData>
  <sheetProtection algorithmName="SHA-512" hashValue="0qmEhmtLYXPFDBf6ACkkTDNNwCV9jou9jL5KiyU2heLpAa4NX9NFJUxavDchm8uPD21Lc/GEV5+R0yujhl83TA==" saltValue="eIu48bn91+TINfRYR6ohXQ==" spinCount="100000" sheet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&amp;G&amp;C&amp;"-,Negrito"&amp;11&amp;K03+000
BANCO DO ESTADO DO RIO GRANDE DO SUL S.A.
UNIDADE DE ENGENHARIA&amp;R&amp;"-,Negrito"&amp;K03+036
&amp;K03+000PROCESSO Nº. 0000109/2020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Paulo Pinto Haucke</cp:lastModifiedBy>
  <cp:lastPrinted>2022-08-19T16:38:50Z</cp:lastPrinted>
  <dcterms:created xsi:type="dcterms:W3CDTF">2000-05-25T11:19:14Z</dcterms:created>
  <dcterms:modified xsi:type="dcterms:W3CDTF">2022-08-19T17:30:31Z</dcterms:modified>
</cp:coreProperties>
</file>